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Диагностика!$A$1:$K$24</definedName>
    <definedName name="_xlnm.Print_Area" localSheetId="3">'Инвест. проекты'!$A$1:$H$13</definedName>
    <definedName name="_xlnm.Print_Area" localSheetId="2">'Расчет ИФО'!$A$1:$I$31</definedName>
  </definedNames>
  <calcPr calcId="124519"/>
</workbook>
</file>

<file path=xl/calcChain.xml><?xml version="1.0" encoding="utf-8"?>
<calcChain xmlns="http://schemas.openxmlformats.org/spreadsheetml/2006/main">
  <c r="D20" i="1"/>
  <c r="D7" s="1"/>
  <c r="D22" s="1"/>
  <c r="D15"/>
  <c r="D29"/>
  <c r="C29"/>
  <c r="C122"/>
  <c r="D122"/>
  <c r="D106"/>
  <c r="D9"/>
  <c r="C76"/>
  <c r="C74"/>
  <c r="C72"/>
  <c r="C69"/>
  <c r="C67"/>
  <c r="D86"/>
  <c r="K18" i="2"/>
  <c r="K12" s="1"/>
  <c r="K22" s="1"/>
  <c r="K8"/>
  <c r="K7"/>
  <c r="D32" i="1"/>
  <c r="G19" i="3"/>
  <c r="G20"/>
  <c r="G17"/>
  <c r="G21" s="1"/>
  <c r="I21" s="1"/>
  <c r="C39" i="1" s="1"/>
  <c r="G13" i="3"/>
  <c r="G14"/>
  <c r="H19"/>
  <c r="H20"/>
  <c r="H17"/>
  <c r="H21" s="1"/>
  <c r="H13"/>
  <c r="I13" s="1"/>
  <c r="I18" i="2"/>
  <c r="I12" s="1"/>
  <c r="I14"/>
  <c r="I8"/>
  <c r="I7" s="1"/>
  <c r="C107" i="1" s="1"/>
  <c r="G24" i="3"/>
  <c r="G25"/>
  <c r="H24"/>
  <c r="H27" s="1"/>
  <c r="H25"/>
  <c r="G26"/>
  <c r="I26" s="1"/>
  <c r="H26"/>
  <c r="C124" i="1"/>
  <c r="E124" s="1"/>
  <c r="D124"/>
  <c r="D104"/>
  <c r="E71"/>
  <c r="I17" i="3"/>
  <c r="C24" i="1"/>
  <c r="F8" i="2"/>
  <c r="C10" i="1" s="1"/>
  <c r="F18" i="2"/>
  <c r="F12" s="1"/>
  <c r="F14"/>
  <c r="D127" i="1"/>
  <c r="C86"/>
  <c r="E8" i="2"/>
  <c r="E7" s="1"/>
  <c r="C46" i="1" s="1"/>
  <c r="E46" s="1"/>
  <c r="D51"/>
  <c r="C51"/>
  <c r="E18" i="2"/>
  <c r="E14"/>
  <c r="E12" s="1"/>
  <c r="E41" i="1"/>
  <c r="E87"/>
  <c r="E86"/>
  <c r="E85"/>
  <c r="E84"/>
  <c r="E83"/>
  <c r="E81"/>
  <c r="E158"/>
  <c r="E155"/>
  <c r="C157"/>
  <c r="D157"/>
  <c r="E156"/>
  <c r="E154"/>
  <c r="C153"/>
  <c r="E153" s="1"/>
  <c r="D153"/>
  <c r="D151"/>
  <c r="C151"/>
  <c r="E151" s="1"/>
  <c r="D150"/>
  <c r="C150"/>
  <c r="E150"/>
  <c r="E130"/>
  <c r="E132"/>
  <c r="E133"/>
  <c r="E134"/>
  <c r="E137"/>
  <c r="E138"/>
  <c r="E141"/>
  <c r="E142"/>
  <c r="E144"/>
  <c r="E145"/>
  <c r="E146"/>
  <c r="E147"/>
  <c r="E129"/>
  <c r="E122"/>
  <c r="E125"/>
  <c r="C127"/>
  <c r="E127"/>
  <c r="E108"/>
  <c r="E112"/>
  <c r="E115"/>
  <c r="E116"/>
  <c r="E118"/>
  <c r="E119"/>
  <c r="E120"/>
  <c r="E121"/>
  <c r="H8" i="2"/>
  <c r="H7" s="1"/>
  <c r="C23" i="1" s="1"/>
  <c r="E23" s="1"/>
  <c r="G8" i="2"/>
  <c r="G7" s="1"/>
  <c r="J8"/>
  <c r="J7" s="1"/>
  <c r="G18"/>
  <c r="G12" s="1"/>
  <c r="G22" s="1"/>
  <c r="G14"/>
  <c r="H18"/>
  <c r="H14"/>
  <c r="H12"/>
  <c r="H22" s="1"/>
  <c r="J18"/>
  <c r="J14"/>
  <c r="J12" s="1"/>
  <c r="J22" s="1"/>
  <c r="K14"/>
  <c r="E28" i="1"/>
  <c r="E29"/>
  <c r="E27"/>
  <c r="E24"/>
  <c r="E11"/>
  <c r="I19" i="3"/>
  <c r="I25"/>
  <c r="I24"/>
  <c r="E56" i="1"/>
  <c r="E59"/>
  <c r="E62"/>
  <c r="E61"/>
  <c r="E51"/>
  <c r="E50"/>
  <c r="E77"/>
  <c r="E75"/>
  <c r="E73"/>
  <c r="E68"/>
  <c r="E66"/>
  <c r="E64"/>
  <c r="I20" i="3"/>
  <c r="G27"/>
  <c r="C106" i="1" l="1"/>
  <c r="E107"/>
  <c r="E10"/>
  <c r="C9"/>
  <c r="I27" i="3"/>
  <c r="C47" i="1" s="1"/>
  <c r="G22" i="3"/>
  <c r="E22" i="2"/>
  <c r="C38" i="1"/>
  <c r="C14"/>
  <c r="E14" s="1"/>
  <c r="C111"/>
  <c r="E111" s="1"/>
  <c r="I22" i="2"/>
  <c r="F7"/>
  <c r="F22" s="1"/>
  <c r="H14" i="3"/>
  <c r="E106" i="1" l="1"/>
  <c r="C104"/>
  <c r="E104" s="1"/>
  <c r="H22" i="3"/>
  <c r="I14"/>
  <c r="C36" i="1" s="1"/>
  <c r="I22" i="3"/>
  <c r="C33" i="1" s="1"/>
  <c r="E38"/>
  <c r="C32"/>
  <c r="E32" s="1"/>
  <c r="C7"/>
  <c r="E9"/>
  <c r="E7" l="1"/>
  <c r="C22"/>
  <c r="E22" s="1"/>
</calcChain>
</file>

<file path=xl/sharedStrings.xml><?xml version="1.0" encoding="utf-8"?>
<sst xmlns="http://schemas.openxmlformats.org/spreadsheetml/2006/main" count="434" uniqueCount="218">
  <si>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</si>
  <si>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</si>
  <si>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</si>
  <si>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</si>
  <si>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</si>
  <si>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</si>
  <si>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</si>
  <si>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</si>
  <si>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</si>
  <si>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</si>
  <si>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</si>
  <si>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</si>
  <si>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</si>
  <si>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</si>
  <si>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</si>
  <si>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</si>
  <si>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</si>
  <si>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</si>
  <si>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</si>
  <si>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</si>
  <si>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</si>
  <si>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</si>
  <si>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</si>
  <si>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</si>
  <si>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</si>
  <si>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</si>
  <si>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</si>
  <si>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</si>
  <si>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</si>
  <si>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</si>
  <si>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</si>
  <si>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</si>
  <si>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</si>
  <si>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</si>
  <si>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</si>
  <si>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</si>
  <si>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</si>
  <si>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</si>
  <si>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</si>
  <si>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</si>
  <si>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</si>
  <si>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</si>
  <si>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</si>
  <si>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</si>
  <si>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</si>
  <si>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</si>
  <si>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Значение показателя за соответствующий период 2016 года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</si>
  <si>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</si>
  <si>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</si>
  <si>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</si>
  <si>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</si>
  <si>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</si>
  <si>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</si>
  <si>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</si>
  <si>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</si>
  <si>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</si>
  <si>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</si>
  <si>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</si>
  <si>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</si>
  <si>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</si>
  <si>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</si>
  <si>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</si>
  <si>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</si>
  <si>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</si>
  <si>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</si>
  <si>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</si>
  <si>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</si>
  <si>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</si>
  <si>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</si>
  <si>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</si>
  <si>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</si>
  <si>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</si>
  <si>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</si>
  <si>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</si>
  <si>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</si>
  <si>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</si>
  <si>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</si>
  <si>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</si>
  <si>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</si>
  <si>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</si>
  <si>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</si>
  <si>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</si>
  <si>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</si>
  <si>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</si>
  <si>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</si>
  <si>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</si>
  <si>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</si>
  <si>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</si>
  <si>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</si>
  <si>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</si>
  <si>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</si>
  <si>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</si>
  <si>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</si>
  <si>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</si>
  <si>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</si>
  <si>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</si>
  <si>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</si>
  <si>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</si>
  <si>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</si>
  <si>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</si>
  <si>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</si>
  <si>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</si>
  <si>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</si>
  <si>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</si>
  <si>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</si>
  <si>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</si>
  <si>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</si>
  <si>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</si>
  <si>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</si>
  <si>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</si>
  <si>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</si>
  <si>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</si>
  <si>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</si>
  <si>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</si>
  <si>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</si>
  <si>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</si>
  <si>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</si>
  <si>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</si>
  <si>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</si>
  <si>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</si>
  <si>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</si>
  <si>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</si>
  <si>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</si>
  <si>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</si>
  <si>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</si>
  <si>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</si>
  <si>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</si>
  <si>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</si>
  <si>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</si>
  <si>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</si>
  <si>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</si>
  <si>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</si>
  <si>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</si>
  <si>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</si>
  <si>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</si>
  <si>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</si>
  <si>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</si>
  <si>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</si>
  <si>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</si>
  <si>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</si>
  <si>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</si>
  <si>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</si>
  <si>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</si>
  <si>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</si>
  <si>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</si>
  <si>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</si>
  <si>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</si>
  <si>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</si>
  <si>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</si>
  <si>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</si>
  <si>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</si>
  <si>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</si>
  <si>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</si>
  <si>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</si>
  <si>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</si>
  <si>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</si>
  <si>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</si>
  <si>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</si>
  <si>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</si>
  <si>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</si>
  <si>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</si>
  <si>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</si>
  <si>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</si>
  <si>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</si>
  <si>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</si>
  <si>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</si>
  <si>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</si>
  <si>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</si>
  <si>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</si>
  <si>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</si>
  <si>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</si>
  <si>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</si>
  <si>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</si>
  <si>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</si>
  <si>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</si>
  <si>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</si>
  <si>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</si>
  <si>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</si>
  <si>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</si>
  <si>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</si>
  <si>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</si>
  <si>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</si>
  <si>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</si>
  <si>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</si>
  <si>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</si>
  <si>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</si>
  <si>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</si>
  <si>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</si>
  <si>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</si>
  <si>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</si>
  <si>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</si>
  <si>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</si>
  <si>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</si>
  <si>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</si>
  <si>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</si>
  <si>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</si>
  <si>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</si>
  <si>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</si>
  <si>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</si>
  <si>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</si>
  <si>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</si>
  <si>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</si>
  <si>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</si>
  <si>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</si>
  <si>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</si>
  <si>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</si>
  <si>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</si>
  <si>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</si>
  <si>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Растворы строительные,тыс. куб.м</t>
  </si>
  <si>
    <t xml:space="preserve">за отчетный период             </t>
  </si>
  <si>
    <t>зерно</t>
  </si>
  <si>
    <t>Аналитический отчет о социально-экономической ситуации в муниципальном образовании "Нукутский район" за 2017 год</t>
  </si>
  <si>
    <t xml:space="preserve"> "Нукутский район" за 2017 год</t>
  </si>
  <si>
    <t>проект реализуется</t>
  </si>
  <si>
    <t>д. Мельхитуй</t>
  </si>
  <si>
    <t>Строительство блочно-модульной котельной и инженерных сетей МБОУ Русско-Мелихитуйская ООШ</t>
  </si>
  <si>
    <t>Значение показателя за 2017 год</t>
  </si>
  <si>
    <t>определяется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</si>
</sst>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0"/>
  </numFmts>
  <fonts count="3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5" fillId="0" borderId="10" xfId="0" applyFont="1" applyBorder="1"/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/>
    </xf>
    <xf numFmtId="49" fontId="21" fillId="5" borderId="15" xfId="0" applyNumberFormat="1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0" fillId="0" borderId="19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/>
    </xf>
    <xf numFmtId="0" fontId="19" fillId="0" borderId="15" xfId="0" applyFont="1" applyBorder="1"/>
    <xf numFmtId="0" fontId="29" fillId="0" borderId="0" xfId="0" applyFont="1" applyFill="1"/>
    <xf numFmtId="0" fontId="29" fillId="0" borderId="19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0" fillId="0" borderId="0" xfId="0" applyFill="1"/>
    <xf numFmtId="2" fontId="21" fillId="0" borderId="23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wrapText="1"/>
    </xf>
    <xf numFmtId="165" fontId="21" fillId="2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wrapText="1"/>
    </xf>
    <xf numFmtId="0" fontId="21" fillId="0" borderId="2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wrapText="1"/>
    </xf>
    <xf numFmtId="164" fontId="21" fillId="0" borderId="25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vertical="center"/>
    </xf>
    <xf numFmtId="2" fontId="29" fillId="0" borderId="4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0" fillId="6" borderId="0" xfId="0" applyFill="1"/>
    <xf numFmtId="0" fontId="2" fillId="6" borderId="0" xfId="0" applyFont="1" applyFill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vertical="center"/>
    </xf>
    <xf numFmtId="1" fontId="29" fillId="0" borderId="3" xfId="0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1" fontId="29" fillId="0" borderId="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2" fontId="29" fillId="0" borderId="26" xfId="0" applyNumberFormat="1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vertical="center"/>
    </xf>
    <xf numFmtId="2" fontId="29" fillId="0" borderId="27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2" fontId="29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vertical="center"/>
    </xf>
    <xf numFmtId="2" fontId="29" fillId="0" borderId="3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2" fontId="29" fillId="0" borderId="31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justify" vertical="center" wrapText="1"/>
    </xf>
    <xf numFmtId="0" fontId="31" fillId="0" borderId="41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36" xfId="0" applyFont="1" applyBorder="1" applyAlignment="1">
      <alignment horizontal="right" vertical="center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9" fontId="21" fillId="4" borderId="15" xfId="1" applyNumberFormat="1" applyFont="1" applyFill="1" applyBorder="1" applyAlignment="1">
      <alignment horizontal="center" vertical="center" wrapText="1"/>
    </xf>
    <xf numFmtId="49" fontId="21" fillId="4" borderId="15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80" zoomScaleNormal="75" zoomScaleSheetLayoutView="80" workbookViewId="0">
      <pane ySplit="5" topLeftCell="A6" activePane="bottomLeft" state="frozen"/>
      <selection pane="bottomLeft" activeCell="D21" sqref="D21"/>
    </sheetView>
  </sheetViews>
  <sheetFormatPr defaultRowHeight="12.75"/>
  <cols>
    <col min="1" max="1" width="71.7109375" customWidth="1"/>
    <col min="2" max="2" width="11.7109375" customWidth="1"/>
    <col min="3" max="3" width="15.42578125" style="159" customWidth="1"/>
    <col min="4" max="4" width="21.85546875" style="159" customWidth="1"/>
    <col min="5" max="5" width="14.7109375" customWidth="1"/>
  </cols>
  <sheetData>
    <row r="1" spans="1:6" ht="105" hidden="1" customHeight="1">
      <c r="A1" s="1"/>
      <c r="B1" s="2"/>
      <c r="C1" s="160"/>
      <c r="D1" s="206" t="s">
        <v>51</v>
      </c>
      <c r="E1" s="206"/>
    </row>
    <row r="2" spans="1:6" ht="18" hidden="1">
      <c r="A2" s="2"/>
      <c r="B2" s="2"/>
      <c r="C2" s="160"/>
      <c r="D2" s="207"/>
      <c r="E2" s="207"/>
    </row>
    <row r="3" spans="1:6" ht="51" customHeight="1">
      <c r="A3" s="208" t="s">
        <v>211</v>
      </c>
      <c r="B3" s="208"/>
      <c r="C3" s="208"/>
      <c r="D3" s="208"/>
      <c r="E3" s="208"/>
    </row>
    <row r="4" spans="1:6" ht="18">
      <c r="A4" s="209"/>
      <c r="B4" s="209"/>
      <c r="C4" s="209"/>
      <c r="D4" s="209"/>
      <c r="E4" s="209"/>
    </row>
    <row r="5" spans="1:6" ht="111" customHeight="1">
      <c r="A5" s="201" t="s">
        <v>52</v>
      </c>
      <c r="B5" s="202" t="s">
        <v>53</v>
      </c>
      <c r="C5" s="199" t="s">
        <v>216</v>
      </c>
      <c r="D5" s="200" t="s">
        <v>46</v>
      </c>
      <c r="E5" s="199" t="s">
        <v>54</v>
      </c>
    </row>
    <row r="6" spans="1:6" ht="18.75">
      <c r="A6" s="211" t="s">
        <v>55</v>
      </c>
      <c r="B6" s="212"/>
      <c r="C6" s="212"/>
      <c r="D6" s="212"/>
      <c r="E6" s="214"/>
    </row>
    <row r="7" spans="1:6" ht="39">
      <c r="A7" s="3" t="s">
        <v>30</v>
      </c>
      <c r="B7" s="26" t="s">
        <v>56</v>
      </c>
      <c r="C7" s="176">
        <f>C9+C13+C14+C15+C16+C17+C18+C20+C19+C21</f>
        <v>4627.5727999999999</v>
      </c>
      <c r="D7" s="196">
        <f>D9+D13+D14+D15+D16+D17+D18+D20+D19+D21</f>
        <v>4573.8409999999994</v>
      </c>
      <c r="E7" s="110">
        <f>C7/D7*100</f>
        <v>101.17476318044287</v>
      </c>
      <c r="F7" s="111"/>
    </row>
    <row r="8" spans="1:6" ht="18.75">
      <c r="A8" s="5" t="s">
        <v>57</v>
      </c>
      <c r="B8" s="6"/>
      <c r="C8" s="197"/>
      <c r="D8" s="197"/>
      <c r="E8" s="101"/>
    </row>
    <row r="9" spans="1:6" ht="41.25" customHeight="1">
      <c r="A9" s="59" t="s">
        <v>185</v>
      </c>
      <c r="B9" s="7" t="s">
        <v>56</v>
      </c>
      <c r="C9" s="109">
        <f>C10+C11+C12</f>
        <v>221.57300000000001</v>
      </c>
      <c r="D9" s="109">
        <f>D10+D11+D12</f>
        <v>230.13100000000003</v>
      </c>
      <c r="E9" s="106">
        <f t="shared" ref="E9:E14" si="0">C9/D9*100</f>
        <v>96.28124850628555</v>
      </c>
    </row>
    <row r="10" spans="1:6" ht="42.75" customHeight="1">
      <c r="A10" s="59" t="s">
        <v>22</v>
      </c>
      <c r="B10" s="7" t="s">
        <v>56</v>
      </c>
      <c r="C10" s="109">
        <f>Диагностика!F8</f>
        <v>195.833</v>
      </c>
      <c r="D10" s="109">
        <v>196.36</v>
      </c>
      <c r="E10" s="106">
        <f t="shared" si="0"/>
        <v>99.731615400285179</v>
      </c>
    </row>
    <row r="11" spans="1:6" ht="20.25" customHeight="1">
      <c r="A11" s="59" t="s">
        <v>2</v>
      </c>
      <c r="B11" s="7" t="s">
        <v>56</v>
      </c>
      <c r="C11" s="109">
        <v>25.74</v>
      </c>
      <c r="D11" s="109">
        <v>33.771000000000001</v>
      </c>
      <c r="E11" s="106">
        <f t="shared" si="0"/>
        <v>76.219241360930965</v>
      </c>
    </row>
    <row r="12" spans="1:6" ht="18.75">
      <c r="A12" s="25" t="s">
        <v>3</v>
      </c>
      <c r="B12" s="7" t="s">
        <v>56</v>
      </c>
      <c r="C12" s="109">
        <v>0</v>
      </c>
      <c r="D12" s="109">
        <v>0</v>
      </c>
      <c r="E12" s="97">
        <v>0</v>
      </c>
    </row>
    <row r="13" spans="1:6" ht="18.75">
      <c r="A13" s="70" t="s">
        <v>145</v>
      </c>
      <c r="B13" s="7" t="s">
        <v>56</v>
      </c>
      <c r="C13" s="109">
        <v>0</v>
      </c>
      <c r="D13" s="109">
        <v>0</v>
      </c>
      <c r="E13" s="106">
        <v>0</v>
      </c>
    </row>
    <row r="14" spans="1:6" ht="18.75">
      <c r="A14" s="70" t="s">
        <v>146</v>
      </c>
      <c r="B14" s="7" t="s">
        <v>56</v>
      </c>
      <c r="C14" s="109">
        <f>Диагностика!F12</f>
        <v>4405.9997999999996</v>
      </c>
      <c r="D14" s="175">
        <v>4017.11</v>
      </c>
      <c r="E14" s="106">
        <f t="shared" si="0"/>
        <v>109.68083522731516</v>
      </c>
    </row>
    <row r="15" spans="1:6" ht="37.5" customHeight="1">
      <c r="A15" s="59" t="s">
        <v>4</v>
      </c>
      <c r="B15" s="7" t="s">
        <v>56</v>
      </c>
      <c r="C15" s="109">
        <v>0</v>
      </c>
      <c r="D15" s="109">
        <f>21.8+103+185.6</f>
        <v>310.39999999999998</v>
      </c>
      <c r="E15" s="97">
        <v>0</v>
      </c>
    </row>
    <row r="16" spans="1:6" ht="41.25" customHeight="1">
      <c r="A16" s="59" t="s">
        <v>5</v>
      </c>
      <c r="B16" s="7" t="s">
        <v>56</v>
      </c>
      <c r="C16" s="109">
        <v>0</v>
      </c>
      <c r="D16" s="109">
        <v>0</v>
      </c>
      <c r="E16" s="97">
        <v>0</v>
      </c>
    </row>
    <row r="17" spans="1:5" ht="18.75">
      <c r="A17" s="70" t="s">
        <v>41</v>
      </c>
      <c r="B17" s="7" t="s">
        <v>56</v>
      </c>
      <c r="C17" s="109">
        <v>0</v>
      </c>
      <c r="D17" s="109">
        <v>0</v>
      </c>
      <c r="E17" s="101">
        <v>0</v>
      </c>
    </row>
    <row r="18" spans="1:5" ht="37.5">
      <c r="A18" s="25" t="s">
        <v>23</v>
      </c>
      <c r="B18" s="7" t="s">
        <v>56</v>
      </c>
      <c r="C18" s="109">
        <v>0</v>
      </c>
      <c r="D18" s="109">
        <v>0</v>
      </c>
      <c r="E18" s="106">
        <v>0</v>
      </c>
    </row>
    <row r="19" spans="1:5" ht="18.75">
      <c r="A19" s="25" t="s">
        <v>40</v>
      </c>
      <c r="B19" s="7" t="s">
        <v>56</v>
      </c>
      <c r="C19" s="109">
        <v>0</v>
      </c>
      <c r="D19" s="109">
        <v>0</v>
      </c>
      <c r="E19" s="106">
        <v>0</v>
      </c>
    </row>
    <row r="20" spans="1:5" ht="18.75">
      <c r="A20" s="25" t="s">
        <v>42</v>
      </c>
      <c r="B20" s="7" t="s">
        <v>56</v>
      </c>
      <c r="C20" s="109">
        <v>0</v>
      </c>
      <c r="D20" s="109">
        <f>16.2</f>
        <v>16.2</v>
      </c>
      <c r="E20" s="106">
        <v>0</v>
      </c>
    </row>
    <row r="21" spans="1:5" ht="18.75">
      <c r="A21" s="70" t="s">
        <v>150</v>
      </c>
      <c r="B21" s="7" t="s">
        <v>56</v>
      </c>
      <c r="C21" s="109">
        <v>0</v>
      </c>
      <c r="D21" s="109">
        <v>0</v>
      </c>
      <c r="E21" s="97">
        <v>0</v>
      </c>
    </row>
    <row r="22" spans="1:5" ht="39">
      <c r="A22" s="9" t="s">
        <v>58</v>
      </c>
      <c r="B22" s="7" t="s">
        <v>59</v>
      </c>
      <c r="C22" s="109">
        <f>C7/C81</f>
        <v>294.24383544223309</v>
      </c>
      <c r="D22" s="109">
        <f>D7/D81</f>
        <v>291.1234803640761</v>
      </c>
      <c r="E22" s="97">
        <f>C22/D22*100</f>
        <v>101.0718321566693</v>
      </c>
    </row>
    <row r="23" spans="1:5" ht="19.5">
      <c r="A23" s="9" t="s">
        <v>158</v>
      </c>
      <c r="B23" s="7" t="s">
        <v>56</v>
      </c>
      <c r="C23" s="109">
        <f>Диагностика!H7</f>
        <v>3.8149999999999999</v>
      </c>
      <c r="D23" s="175">
        <v>2.56</v>
      </c>
      <c r="E23" s="97">
        <f>C23/D23*100</f>
        <v>149.0234375</v>
      </c>
    </row>
    <row r="24" spans="1:5" ht="19.5">
      <c r="A24" s="9" t="s">
        <v>60</v>
      </c>
      <c r="B24" s="7" t="s">
        <v>56</v>
      </c>
      <c r="C24" s="109">
        <f>Диагностика!H20</f>
        <v>-299.07</v>
      </c>
      <c r="D24" s="175">
        <v>-358.97</v>
      </c>
      <c r="E24" s="97">
        <f>C24/D24*100</f>
        <v>83.313368805192624</v>
      </c>
    </row>
    <row r="25" spans="1:5" ht="19.5">
      <c r="A25" s="9" t="s">
        <v>61</v>
      </c>
      <c r="B25" s="7" t="s">
        <v>62</v>
      </c>
      <c r="C25" s="175">
        <v>66.66</v>
      </c>
      <c r="D25" s="109">
        <v>50</v>
      </c>
      <c r="E25" s="10"/>
    </row>
    <row r="26" spans="1:5" ht="19.5">
      <c r="A26" s="9" t="s">
        <v>63</v>
      </c>
      <c r="B26" s="7" t="s">
        <v>62</v>
      </c>
      <c r="C26" s="175">
        <v>33.33</v>
      </c>
      <c r="D26" s="109">
        <v>50</v>
      </c>
      <c r="E26" s="10"/>
    </row>
    <row r="27" spans="1:5" ht="58.5">
      <c r="A27" s="11" t="s">
        <v>64</v>
      </c>
      <c r="B27" s="7" t="s">
        <v>56</v>
      </c>
      <c r="C27" s="109">
        <v>82.247</v>
      </c>
      <c r="D27" s="109">
        <v>69.63</v>
      </c>
      <c r="E27" s="97">
        <f>C27/D27*100</f>
        <v>118.12006319115325</v>
      </c>
    </row>
    <row r="28" spans="1:5" ht="58.5">
      <c r="A28" s="11" t="s">
        <v>65</v>
      </c>
      <c r="B28" s="7" t="s">
        <v>56</v>
      </c>
      <c r="C28" s="109">
        <v>84.168000000000006</v>
      </c>
      <c r="D28" s="109">
        <v>71.239999999999995</v>
      </c>
      <c r="E28" s="97">
        <f>C28/D28*100</f>
        <v>118.14710836608648</v>
      </c>
    </row>
    <row r="29" spans="1:5" ht="58.5">
      <c r="A29" s="118" t="s">
        <v>159</v>
      </c>
      <c r="B29" s="28" t="s">
        <v>59</v>
      </c>
      <c r="C29" s="145">
        <f>C28/C81</f>
        <v>5.3518153493991232</v>
      </c>
      <c r="D29" s="145">
        <f>D28/D81</f>
        <v>4.5344026478263633</v>
      </c>
      <c r="E29" s="106">
        <f>C29/D29*100</f>
        <v>118.02691037957555</v>
      </c>
    </row>
    <row r="30" spans="1:5" ht="18.75">
      <c r="A30" s="211" t="s">
        <v>67</v>
      </c>
      <c r="B30" s="212"/>
      <c r="C30" s="212"/>
      <c r="D30" s="212"/>
      <c r="E30" s="213"/>
    </row>
    <row r="31" spans="1:5" ht="18.75">
      <c r="A31" s="62" t="s">
        <v>24</v>
      </c>
      <c r="B31" s="116"/>
      <c r="C31" s="171"/>
      <c r="D31" s="195"/>
      <c r="E31" s="117"/>
    </row>
    <row r="32" spans="1:5" ht="37.5">
      <c r="A32" s="78" t="s">
        <v>28</v>
      </c>
      <c r="B32" s="7" t="s">
        <v>56</v>
      </c>
      <c r="C32" s="109">
        <f>(C35+C38+C41+C44)</f>
        <v>4418.6067999999996</v>
      </c>
      <c r="D32" s="109">
        <f>D35+D38+D41</f>
        <v>3909</v>
      </c>
      <c r="E32" s="105">
        <f>C32/D32*100</f>
        <v>113.03675620363262</v>
      </c>
    </row>
    <row r="33" spans="1:5" ht="18.75">
      <c r="A33" s="78" t="s">
        <v>29</v>
      </c>
      <c r="B33" s="6" t="s">
        <v>62</v>
      </c>
      <c r="C33" s="172">
        <f>'Расчет ИФО'!I22</f>
        <v>103.67795780693632</v>
      </c>
      <c r="D33" s="172">
        <v>91.98</v>
      </c>
      <c r="E33" s="95"/>
    </row>
    <row r="34" spans="1:5" ht="18.75">
      <c r="A34" s="64" t="s">
        <v>164</v>
      </c>
      <c r="B34" s="26"/>
      <c r="C34" s="176"/>
      <c r="D34" s="176"/>
      <c r="E34" s="103"/>
    </row>
    <row r="35" spans="1:5" ht="37.5">
      <c r="A35" s="60" t="s">
        <v>68</v>
      </c>
      <c r="B35" s="6" t="s">
        <v>56</v>
      </c>
      <c r="C35" s="105">
        <v>0</v>
      </c>
      <c r="D35" s="105">
        <v>0</v>
      </c>
      <c r="E35" s="105">
        <v>0</v>
      </c>
    </row>
    <row r="36" spans="1:5" ht="18.75">
      <c r="A36" s="60" t="s">
        <v>7</v>
      </c>
      <c r="B36" s="6" t="s">
        <v>62</v>
      </c>
      <c r="C36" s="105">
        <f>'Расчет ИФО'!I14</f>
        <v>100.21505376344086</v>
      </c>
      <c r="D36" s="105">
        <v>70.88</v>
      </c>
      <c r="E36" s="95"/>
    </row>
    <row r="37" spans="1:5" ht="18.75">
      <c r="A37" s="64" t="s">
        <v>165</v>
      </c>
      <c r="B37" s="26"/>
      <c r="C37" s="176"/>
      <c r="D37" s="176"/>
      <c r="E37" s="103"/>
    </row>
    <row r="38" spans="1:5" ht="37.5">
      <c r="A38" s="61" t="s">
        <v>68</v>
      </c>
      <c r="B38" s="6" t="s">
        <v>56</v>
      </c>
      <c r="C38" s="105">
        <f>Диагностика!E12</f>
        <v>4401.3167999999996</v>
      </c>
      <c r="D38" s="105">
        <v>3891.5</v>
      </c>
      <c r="E38" s="105">
        <f>C38/D38*100</f>
        <v>113.10077862006938</v>
      </c>
    </row>
    <row r="39" spans="1:5" ht="18.75">
      <c r="A39" s="60" t="s">
        <v>7</v>
      </c>
      <c r="B39" s="6" t="s">
        <v>62</v>
      </c>
      <c r="C39" s="105">
        <f>'Расчет ИФО'!I21</f>
        <v>104.10140677662241</v>
      </c>
      <c r="D39" s="105">
        <v>92.74</v>
      </c>
      <c r="E39" s="95"/>
    </row>
    <row r="40" spans="1:5" ht="37.5">
      <c r="A40" s="64" t="s">
        <v>166</v>
      </c>
      <c r="B40" s="26"/>
      <c r="C40" s="176"/>
      <c r="D40" s="176"/>
      <c r="E40" s="103"/>
    </row>
    <row r="41" spans="1:5" ht="37.5">
      <c r="A41" s="61" t="s">
        <v>152</v>
      </c>
      <c r="B41" s="6" t="s">
        <v>56</v>
      </c>
      <c r="C41" s="105">
        <v>17.29</v>
      </c>
      <c r="D41" s="105">
        <v>17.5</v>
      </c>
      <c r="E41" s="105">
        <f>C41/D41*100</f>
        <v>98.8</v>
      </c>
    </row>
    <row r="42" spans="1:5" ht="18.75">
      <c r="A42" s="63" t="s">
        <v>7</v>
      </c>
      <c r="B42" s="7" t="s">
        <v>62</v>
      </c>
      <c r="C42" s="109">
        <v>0</v>
      </c>
      <c r="D42" s="109">
        <v>0</v>
      </c>
      <c r="E42" s="95"/>
    </row>
    <row r="43" spans="1:5" ht="56.25">
      <c r="A43" s="64" t="s">
        <v>0</v>
      </c>
      <c r="B43" s="26"/>
      <c r="C43" s="176"/>
      <c r="D43" s="176"/>
      <c r="E43" s="103"/>
    </row>
    <row r="44" spans="1:5" ht="37.5">
      <c r="A44" s="61" t="s">
        <v>152</v>
      </c>
      <c r="B44" s="6" t="s">
        <v>56</v>
      </c>
      <c r="C44" s="105">
        <v>0</v>
      </c>
      <c r="D44" s="105">
        <v>0</v>
      </c>
      <c r="E44" s="105">
        <v>0</v>
      </c>
    </row>
    <row r="45" spans="1:5" ht="37.5">
      <c r="A45" s="67" t="s">
        <v>186</v>
      </c>
      <c r="B45" s="68"/>
      <c r="C45" s="145"/>
      <c r="D45" s="145"/>
      <c r="E45" s="97"/>
    </row>
    <row r="46" spans="1:5" ht="18.75">
      <c r="A46" s="14" t="s">
        <v>69</v>
      </c>
      <c r="B46" s="12" t="s">
        <v>56</v>
      </c>
      <c r="C46" s="145">
        <f>Диагностика!E7</f>
        <v>195.833</v>
      </c>
      <c r="D46" s="145">
        <v>196.36</v>
      </c>
      <c r="E46" s="97">
        <f>C46/D46*100</f>
        <v>99.731615400285179</v>
      </c>
    </row>
    <row r="47" spans="1:5" ht="18.75">
      <c r="A47" s="15" t="s">
        <v>25</v>
      </c>
      <c r="B47" s="16" t="s">
        <v>62</v>
      </c>
      <c r="C47" s="177">
        <f>'Расчет ИФО'!I27</f>
        <v>124.43349082280616</v>
      </c>
      <c r="D47" s="177">
        <v>0</v>
      </c>
      <c r="E47" s="104"/>
    </row>
    <row r="48" spans="1:5" ht="18.75">
      <c r="A48" s="17" t="s">
        <v>26</v>
      </c>
      <c r="B48" s="18"/>
      <c r="C48" s="176"/>
      <c r="D48" s="176"/>
      <c r="E48" s="143"/>
    </row>
    <row r="49" spans="1:5" ht="18.75">
      <c r="A49" s="19" t="s">
        <v>70</v>
      </c>
      <c r="B49" s="6" t="s">
        <v>56</v>
      </c>
      <c r="C49" s="105">
        <v>0</v>
      </c>
      <c r="D49" s="105">
        <v>0</v>
      </c>
      <c r="E49" s="144">
        <v>0</v>
      </c>
    </row>
    <row r="50" spans="1:5" ht="18.75">
      <c r="A50" s="19" t="s">
        <v>71</v>
      </c>
      <c r="B50" s="6" t="s">
        <v>72</v>
      </c>
      <c r="C50" s="105">
        <v>3810</v>
      </c>
      <c r="D50" s="105">
        <v>5747</v>
      </c>
      <c r="E50" s="109">
        <f>C50/D50*100</f>
        <v>66.295458500086994</v>
      </c>
    </row>
    <row r="51" spans="1:5" ht="18.75">
      <c r="A51" s="20" t="s">
        <v>73</v>
      </c>
      <c r="B51" s="16" t="s">
        <v>72</v>
      </c>
      <c r="C51" s="177">
        <f>C50/C81/1000</f>
        <v>0.24225853627519553</v>
      </c>
      <c r="D51" s="177">
        <f>D50/D81/1000</f>
        <v>0.36579466615746931</v>
      </c>
      <c r="E51" s="109">
        <f>C51/D51*100</f>
        <v>66.228012239770266</v>
      </c>
    </row>
    <row r="52" spans="1:5" ht="18.75">
      <c r="A52" s="79" t="s">
        <v>27</v>
      </c>
      <c r="B52" s="13"/>
      <c r="C52" s="172"/>
      <c r="D52" s="172"/>
      <c r="E52" s="100"/>
    </row>
    <row r="53" spans="1:5" ht="18.75">
      <c r="A53" s="80" t="s">
        <v>74</v>
      </c>
      <c r="B53" s="6" t="s">
        <v>75</v>
      </c>
      <c r="C53" s="105">
        <v>0</v>
      </c>
      <c r="D53" s="105">
        <v>0</v>
      </c>
      <c r="E53" s="97">
        <v>0</v>
      </c>
    </row>
    <row r="54" spans="1:5" ht="18.75">
      <c r="A54" s="81" t="s">
        <v>76</v>
      </c>
      <c r="B54" s="12" t="s">
        <v>77</v>
      </c>
      <c r="C54" s="172">
        <v>0</v>
      </c>
      <c r="D54" s="172">
        <v>0</v>
      </c>
      <c r="E54" s="102">
        <v>0</v>
      </c>
    </row>
    <row r="55" spans="1:5" ht="37.5">
      <c r="A55" s="17" t="s">
        <v>6</v>
      </c>
      <c r="B55" s="18"/>
      <c r="C55" s="176"/>
      <c r="D55" s="176"/>
      <c r="E55" s="100"/>
    </row>
    <row r="56" spans="1:5" ht="18.75">
      <c r="A56" s="19" t="s">
        <v>78</v>
      </c>
      <c r="B56" s="6" t="s">
        <v>56</v>
      </c>
      <c r="C56" s="105">
        <v>779.00900000000001</v>
      </c>
      <c r="D56" s="105">
        <v>694.00900000000001</v>
      </c>
      <c r="E56" s="97">
        <f>C56/D56*100</f>
        <v>112.24767978513246</v>
      </c>
    </row>
    <row r="57" spans="1:5" ht="18.75">
      <c r="A57" s="20" t="s">
        <v>79</v>
      </c>
      <c r="B57" s="16" t="s">
        <v>62</v>
      </c>
      <c r="C57" s="177">
        <v>108.1</v>
      </c>
      <c r="D57" s="177">
        <v>99.7</v>
      </c>
      <c r="E57" s="104"/>
    </row>
    <row r="58" spans="1:5" ht="18.75">
      <c r="A58" s="17" t="s">
        <v>80</v>
      </c>
      <c r="B58" s="18"/>
      <c r="C58" s="176"/>
      <c r="D58" s="176"/>
      <c r="E58" s="100"/>
    </row>
    <row r="59" spans="1:5" ht="18.75">
      <c r="A59" s="19" t="s">
        <v>81</v>
      </c>
      <c r="B59" s="6" t="s">
        <v>82</v>
      </c>
      <c r="C59" s="178">
        <v>16</v>
      </c>
      <c r="D59" s="178">
        <v>13</v>
      </c>
      <c r="E59" s="97">
        <f>C59/D59*100</f>
        <v>123.07692307692308</v>
      </c>
    </row>
    <row r="60" spans="1:5" ht="37.5">
      <c r="A60" s="20" t="s">
        <v>83</v>
      </c>
      <c r="B60" s="16" t="s">
        <v>62</v>
      </c>
      <c r="C60" s="177">
        <v>6.24</v>
      </c>
      <c r="D60" s="177">
        <v>6</v>
      </c>
      <c r="E60" s="104"/>
    </row>
    <row r="61" spans="1:5" ht="19.5">
      <c r="A61" s="3" t="s">
        <v>167</v>
      </c>
      <c r="B61" s="12" t="s">
        <v>59</v>
      </c>
      <c r="C61" s="179">
        <v>105065</v>
      </c>
      <c r="D61" s="179">
        <v>730639</v>
      </c>
      <c r="E61" s="97">
        <f>C61/D61*100</f>
        <v>14.379878435177975</v>
      </c>
    </row>
    <row r="62" spans="1:5" ht="18.75">
      <c r="A62" s="21" t="s">
        <v>84</v>
      </c>
      <c r="B62" s="22" t="s">
        <v>59</v>
      </c>
      <c r="C62" s="177">
        <v>44.594999999999999</v>
      </c>
      <c r="D62" s="177">
        <v>149.904</v>
      </c>
      <c r="E62" s="97">
        <f>C62/D62*100</f>
        <v>29.749039385206533</v>
      </c>
    </row>
    <row r="63" spans="1:5" ht="18.75">
      <c r="A63" s="215" t="s">
        <v>32</v>
      </c>
      <c r="B63" s="216"/>
      <c r="C63" s="216"/>
      <c r="D63" s="216"/>
      <c r="E63" s="217"/>
    </row>
    <row r="64" spans="1:5" ht="78">
      <c r="A64" s="3" t="s">
        <v>85</v>
      </c>
      <c r="B64" s="12" t="s">
        <v>96</v>
      </c>
      <c r="C64" s="170">
        <v>6.7</v>
      </c>
      <c r="D64" s="170">
        <v>7</v>
      </c>
      <c r="E64" s="96">
        <f>C64/D64*100</f>
        <v>95.714285714285722</v>
      </c>
    </row>
    <row r="65" spans="1:5" ht="19.5">
      <c r="A65" s="9" t="s">
        <v>86</v>
      </c>
      <c r="B65" s="23"/>
      <c r="C65" s="167"/>
      <c r="D65" s="167"/>
      <c r="E65" s="97"/>
    </row>
    <row r="66" spans="1:5" ht="18.75">
      <c r="A66" s="25" t="s">
        <v>87</v>
      </c>
      <c r="B66" s="7" t="s">
        <v>88</v>
      </c>
      <c r="C66" s="167">
        <v>7.601</v>
      </c>
      <c r="D66" s="167">
        <v>7.59</v>
      </c>
      <c r="E66" s="96">
        <f>C66/D66*100</f>
        <v>100.14492753623188</v>
      </c>
    </row>
    <row r="67" spans="1:5" ht="18.75">
      <c r="A67" s="24" t="s">
        <v>89</v>
      </c>
      <c r="B67" s="7" t="s">
        <v>62</v>
      </c>
      <c r="C67" s="167">
        <f>C66/C81*100</f>
        <v>48.330895911489797</v>
      </c>
      <c r="D67" s="167">
        <v>48.34</v>
      </c>
      <c r="E67" s="98"/>
    </row>
    <row r="68" spans="1:5" ht="18.75">
      <c r="A68" s="25" t="s">
        <v>90</v>
      </c>
      <c r="B68" s="7" t="s">
        <v>88</v>
      </c>
      <c r="C68" s="167">
        <v>8.1259999999999994</v>
      </c>
      <c r="D68" s="167">
        <v>8.1199999999999992</v>
      </c>
      <c r="E68" s="96">
        <f>C68/D68*100</f>
        <v>100.07389162561577</v>
      </c>
    </row>
    <row r="69" spans="1:5" ht="37.5">
      <c r="A69" s="25" t="s">
        <v>91</v>
      </c>
      <c r="B69" s="7" t="s">
        <v>62</v>
      </c>
      <c r="C69" s="167">
        <f>C68/C81*100</f>
        <v>51.669104088510196</v>
      </c>
      <c r="D69" s="167">
        <v>51.66</v>
      </c>
      <c r="E69" s="98"/>
    </row>
    <row r="70" spans="1:5" ht="19.5">
      <c r="A70" s="9" t="s">
        <v>92</v>
      </c>
      <c r="B70" s="7"/>
      <c r="C70" s="167"/>
      <c r="D70" s="167"/>
      <c r="E70" s="97"/>
    </row>
    <row r="71" spans="1:5" ht="18.75">
      <c r="A71" s="25" t="s">
        <v>93</v>
      </c>
      <c r="B71" s="7" t="s">
        <v>88</v>
      </c>
      <c r="C71" s="167">
        <v>4.7329999999999997</v>
      </c>
      <c r="D71" s="167">
        <v>4.7300000000000004</v>
      </c>
      <c r="E71" s="96">
        <f>C71/D71*100</f>
        <v>100.06342494714586</v>
      </c>
    </row>
    <row r="72" spans="1:5" ht="18.75">
      <c r="A72" s="24" t="s">
        <v>89</v>
      </c>
      <c r="B72" s="7" t="s">
        <v>62</v>
      </c>
      <c r="C72" s="167">
        <f>C71/C81*100</f>
        <v>30.094741527309722</v>
      </c>
      <c r="D72" s="167">
        <v>30.09</v>
      </c>
      <c r="E72" s="98"/>
    </row>
    <row r="73" spans="1:5" ht="18.75">
      <c r="A73" s="25" t="s">
        <v>94</v>
      </c>
      <c r="B73" s="7" t="s">
        <v>88</v>
      </c>
      <c r="C73" s="167">
        <v>8.2460000000000004</v>
      </c>
      <c r="D73" s="167">
        <v>8.24</v>
      </c>
      <c r="E73" s="96">
        <f>C73/D73*100</f>
        <v>100.07281553398057</v>
      </c>
    </row>
    <row r="74" spans="1:5" ht="18.75">
      <c r="A74" s="24" t="s">
        <v>89</v>
      </c>
      <c r="B74" s="7" t="s">
        <v>62</v>
      </c>
      <c r="C74" s="167">
        <f>C73/C81*100</f>
        <v>52.432123100400588</v>
      </c>
      <c r="D74" s="167">
        <v>52.46</v>
      </c>
      <c r="E74" s="98"/>
    </row>
    <row r="75" spans="1:5" ht="18.75">
      <c r="A75" s="25" t="s">
        <v>95</v>
      </c>
      <c r="B75" s="7" t="s">
        <v>88</v>
      </c>
      <c r="C75" s="167">
        <v>2.7480000000000002</v>
      </c>
      <c r="D75" s="167">
        <v>2.74</v>
      </c>
      <c r="E75" s="96">
        <f>C75/D75*100</f>
        <v>100.29197080291972</v>
      </c>
    </row>
    <row r="76" spans="1:5" ht="18.75">
      <c r="A76" s="24" t="s">
        <v>89</v>
      </c>
      <c r="B76" s="7" t="s">
        <v>62</v>
      </c>
      <c r="C76" s="167">
        <f>C75/C81*100</f>
        <v>17.473135372289693</v>
      </c>
      <c r="D76" s="167">
        <v>17.45</v>
      </c>
      <c r="E76" s="98"/>
    </row>
    <row r="77" spans="1:5" ht="39">
      <c r="A77" s="11" t="s">
        <v>161</v>
      </c>
      <c r="B77" s="7" t="s">
        <v>96</v>
      </c>
      <c r="C77" s="169">
        <v>-83</v>
      </c>
      <c r="D77" s="169">
        <v>-86</v>
      </c>
      <c r="E77" s="96">
        <f>C77/D77*100</f>
        <v>96.511627906976756</v>
      </c>
    </row>
    <row r="78" spans="1:5" ht="39">
      <c r="A78" s="11" t="s">
        <v>97</v>
      </c>
      <c r="B78" s="7" t="s">
        <v>62</v>
      </c>
      <c r="C78" s="167">
        <v>0</v>
      </c>
      <c r="D78" s="167">
        <v>0</v>
      </c>
      <c r="E78" s="98"/>
    </row>
    <row r="79" spans="1:5" ht="39">
      <c r="A79" s="11" t="s">
        <v>98</v>
      </c>
      <c r="B79" s="22" t="s">
        <v>62</v>
      </c>
      <c r="C79" s="168">
        <v>100</v>
      </c>
      <c r="D79" s="168">
        <v>100</v>
      </c>
      <c r="E79" s="99"/>
    </row>
    <row r="80" spans="1:5" ht="18.75">
      <c r="A80" s="211" t="s">
        <v>31</v>
      </c>
      <c r="B80" s="212"/>
      <c r="C80" s="212"/>
      <c r="D80" s="212"/>
      <c r="E80" s="213"/>
    </row>
    <row r="81" spans="1:5" ht="19.5">
      <c r="A81" s="71" t="s">
        <v>107</v>
      </c>
      <c r="B81" s="4" t="s">
        <v>108</v>
      </c>
      <c r="C81" s="171">
        <v>15.727</v>
      </c>
      <c r="D81" s="171">
        <v>15.711</v>
      </c>
      <c r="E81" s="96">
        <f>C81/D81*100</f>
        <v>100.10183947552672</v>
      </c>
    </row>
    <row r="82" spans="1:5" ht="19.5">
      <c r="A82" s="3" t="s">
        <v>99</v>
      </c>
      <c r="B82" s="12" t="s">
        <v>88</v>
      </c>
      <c r="C82" s="172"/>
      <c r="D82" s="172"/>
      <c r="E82" s="96"/>
    </row>
    <row r="83" spans="1:5" ht="19.5">
      <c r="A83" s="9" t="s">
        <v>100</v>
      </c>
      <c r="B83" s="7" t="s">
        <v>88</v>
      </c>
      <c r="C83" s="109">
        <v>3.9990000000000001</v>
      </c>
      <c r="D83" s="109">
        <v>3.9990000000000001</v>
      </c>
      <c r="E83" s="96">
        <f>C83/D83*100</f>
        <v>100</v>
      </c>
    </row>
    <row r="84" spans="1:5" ht="18.75">
      <c r="A84" s="25" t="s">
        <v>101</v>
      </c>
      <c r="B84" s="7" t="s">
        <v>88</v>
      </c>
      <c r="C84" s="109">
        <v>3.6989999999999998</v>
      </c>
      <c r="D84" s="109">
        <v>3.69</v>
      </c>
      <c r="E84" s="96">
        <f>C84/D84*100</f>
        <v>100.2439024390244</v>
      </c>
    </row>
    <row r="85" spans="1:5" ht="19.5">
      <c r="A85" s="9" t="s">
        <v>102</v>
      </c>
      <c r="B85" s="7" t="s">
        <v>88</v>
      </c>
      <c r="C85" s="109">
        <v>0.376</v>
      </c>
      <c r="D85" s="109">
        <v>0.376</v>
      </c>
      <c r="E85" s="96">
        <f>C85/D85*100</f>
        <v>100</v>
      </c>
    </row>
    <row r="86" spans="1:5" ht="19.5">
      <c r="A86" s="9" t="s">
        <v>103</v>
      </c>
      <c r="B86" s="7" t="s">
        <v>88</v>
      </c>
      <c r="C86" s="109">
        <f>C81-C83-C85</f>
        <v>11.352</v>
      </c>
      <c r="D86" s="109">
        <f>D81-D83-D85</f>
        <v>11.336</v>
      </c>
      <c r="E86" s="96">
        <f>C86/D86*100</f>
        <v>100.14114326040932</v>
      </c>
    </row>
    <row r="87" spans="1:5" ht="18.75">
      <c r="A87" s="59" t="s">
        <v>104</v>
      </c>
      <c r="B87" s="65" t="s">
        <v>88</v>
      </c>
      <c r="C87" s="109">
        <v>2.38</v>
      </c>
      <c r="D87" s="109">
        <v>2.38</v>
      </c>
      <c r="E87" s="96">
        <f>C87/D87*100</f>
        <v>100</v>
      </c>
    </row>
    <row r="88" spans="1:5" ht="58.5">
      <c r="A88" s="9" t="s">
        <v>105</v>
      </c>
      <c r="B88" s="7" t="s">
        <v>62</v>
      </c>
      <c r="C88" s="167">
        <v>11.1</v>
      </c>
      <c r="D88" s="167">
        <v>11.03</v>
      </c>
      <c r="E88" s="98"/>
    </row>
    <row r="89" spans="1:5" ht="37.5">
      <c r="A89" s="59" t="s">
        <v>185</v>
      </c>
      <c r="B89" s="7" t="s">
        <v>62</v>
      </c>
      <c r="C89" s="167">
        <v>0.68</v>
      </c>
      <c r="D89" s="167">
        <v>0.63</v>
      </c>
      <c r="E89" s="98"/>
    </row>
    <row r="90" spans="1:5" ht="37.5">
      <c r="A90" s="59" t="s">
        <v>22</v>
      </c>
      <c r="B90" s="7" t="s">
        <v>62</v>
      </c>
      <c r="C90" s="167">
        <v>0.68</v>
      </c>
      <c r="D90" s="167">
        <v>0.63</v>
      </c>
      <c r="E90" s="98"/>
    </row>
    <row r="91" spans="1:5" ht="18.75">
      <c r="A91" s="59" t="s">
        <v>2</v>
      </c>
      <c r="B91" s="7" t="s">
        <v>62</v>
      </c>
      <c r="C91" s="167">
        <v>0</v>
      </c>
      <c r="D91" s="167">
        <v>0</v>
      </c>
      <c r="E91" s="98"/>
    </row>
    <row r="92" spans="1:5" ht="18.75">
      <c r="A92" s="25" t="s">
        <v>3</v>
      </c>
      <c r="B92" s="7" t="s">
        <v>62</v>
      </c>
      <c r="C92" s="167">
        <v>0</v>
      </c>
      <c r="D92" s="167">
        <v>0</v>
      </c>
      <c r="E92" s="98"/>
    </row>
    <row r="93" spans="1:5" ht="18.75">
      <c r="A93" s="70" t="s">
        <v>145</v>
      </c>
      <c r="B93" s="7" t="s">
        <v>62</v>
      </c>
      <c r="C93" s="167">
        <v>0</v>
      </c>
      <c r="D93" s="167">
        <v>0</v>
      </c>
      <c r="E93" s="98"/>
    </row>
    <row r="94" spans="1:5" ht="18.75">
      <c r="A94" s="70" t="s">
        <v>146</v>
      </c>
      <c r="B94" s="7" t="s">
        <v>62</v>
      </c>
      <c r="C94" s="167">
        <v>0</v>
      </c>
      <c r="D94" s="167">
        <v>0</v>
      </c>
      <c r="E94" s="98"/>
    </row>
    <row r="95" spans="1:5" ht="37.5">
      <c r="A95" s="59" t="s">
        <v>4</v>
      </c>
      <c r="B95" s="7" t="s">
        <v>62</v>
      </c>
      <c r="C95" s="167">
        <v>0</v>
      </c>
      <c r="D95" s="167">
        <v>0</v>
      </c>
      <c r="E95" s="98"/>
    </row>
    <row r="96" spans="1:5" ht="56.25">
      <c r="A96" s="59" t="s">
        <v>5</v>
      </c>
      <c r="B96" s="7" t="s">
        <v>62</v>
      </c>
      <c r="C96" s="167">
        <v>0.38</v>
      </c>
      <c r="D96" s="167">
        <v>0.38</v>
      </c>
      <c r="E96" s="98"/>
    </row>
    <row r="97" spans="1:5" ht="18.75">
      <c r="A97" s="70" t="s">
        <v>41</v>
      </c>
      <c r="B97" s="7" t="s">
        <v>62</v>
      </c>
      <c r="C97" s="167">
        <v>3.33</v>
      </c>
      <c r="D97" s="167">
        <v>3.33</v>
      </c>
      <c r="E97" s="98"/>
    </row>
    <row r="98" spans="1:5" ht="37.5">
      <c r="A98" s="25" t="s">
        <v>6</v>
      </c>
      <c r="B98" s="6" t="s">
        <v>62</v>
      </c>
      <c r="C98" s="167">
        <v>5.16</v>
      </c>
      <c r="D98" s="167">
        <v>5.16</v>
      </c>
      <c r="E98" s="98"/>
    </row>
    <row r="99" spans="1:5" ht="18.75">
      <c r="A99" s="25" t="s">
        <v>40</v>
      </c>
      <c r="B99" s="6" t="s">
        <v>62</v>
      </c>
      <c r="C99" s="172">
        <v>0.75</v>
      </c>
      <c r="D99" s="172">
        <v>0.75</v>
      </c>
      <c r="E99" s="98"/>
    </row>
    <row r="100" spans="1:5" ht="18.75">
      <c r="A100" s="25" t="s">
        <v>42</v>
      </c>
      <c r="B100" s="6" t="s">
        <v>62</v>
      </c>
      <c r="C100" s="172">
        <v>0</v>
      </c>
      <c r="D100" s="172">
        <v>0</v>
      </c>
      <c r="E100" s="98"/>
    </row>
    <row r="101" spans="1:5" ht="18.75">
      <c r="A101" s="70" t="s">
        <v>150</v>
      </c>
      <c r="B101" s="6" t="s">
        <v>62</v>
      </c>
      <c r="C101" s="172">
        <v>0.8</v>
      </c>
      <c r="D101" s="172">
        <v>0.78</v>
      </c>
      <c r="E101" s="98"/>
    </row>
    <row r="102" spans="1:5" ht="75">
      <c r="A102" s="66" t="s">
        <v>162</v>
      </c>
      <c r="B102" s="22" t="s">
        <v>62</v>
      </c>
      <c r="C102" s="172">
        <v>8.15</v>
      </c>
      <c r="D102" s="172">
        <v>7.85</v>
      </c>
      <c r="E102" s="98"/>
    </row>
    <row r="103" spans="1:5" ht="18.75">
      <c r="A103" s="211" t="s">
        <v>106</v>
      </c>
      <c r="B103" s="212"/>
      <c r="C103" s="212"/>
      <c r="D103" s="212"/>
      <c r="E103" s="213"/>
    </row>
    <row r="104" spans="1:5" ht="19.5">
      <c r="A104" s="9" t="s">
        <v>109</v>
      </c>
      <c r="B104" s="7" t="s">
        <v>108</v>
      </c>
      <c r="C104" s="105">
        <f>C106+C110+C111+C112+C113+C114+C115+C116+C117+C118+C119+C120+C121</f>
        <v>2.4885999999999999</v>
      </c>
      <c r="D104" s="105">
        <f>D106+D110+D111+D112+D113+D114+D115+D116+D117+D118+D119+D120+D121</f>
        <v>2.5680000000000001</v>
      </c>
      <c r="E104" s="97">
        <f>C104/D104*100</f>
        <v>96.908099688473513</v>
      </c>
    </row>
    <row r="105" spans="1:5" ht="19.5">
      <c r="A105" s="3" t="s">
        <v>110</v>
      </c>
      <c r="B105" s="28"/>
      <c r="C105" s="145"/>
      <c r="D105" s="145"/>
      <c r="E105" s="97"/>
    </row>
    <row r="106" spans="1:5" ht="37.5">
      <c r="A106" s="59" t="s">
        <v>1</v>
      </c>
      <c r="B106" s="6" t="s">
        <v>108</v>
      </c>
      <c r="C106" s="105">
        <f>C107+C108</f>
        <v>0.2833</v>
      </c>
      <c r="D106" s="105">
        <f>D107+D108</f>
        <v>0.28559999999999997</v>
      </c>
      <c r="E106" s="97">
        <f t="shared" ref="E106:E127" si="1">C106/D106*100</f>
        <v>99.194677871148471</v>
      </c>
    </row>
    <row r="107" spans="1:5" ht="37.5">
      <c r="A107" s="59" t="s">
        <v>22</v>
      </c>
      <c r="B107" s="6" t="s">
        <v>108</v>
      </c>
      <c r="C107" s="105">
        <f>Диагностика!I7/1000</f>
        <v>0.25600000000000001</v>
      </c>
      <c r="D107" s="105">
        <v>0.24959999999999999</v>
      </c>
      <c r="E107" s="97">
        <f>C107/D107*100</f>
        <v>102.56410256410258</v>
      </c>
    </row>
    <row r="108" spans="1:5" ht="18.75">
      <c r="A108" s="59" t="s">
        <v>2</v>
      </c>
      <c r="B108" s="7" t="s">
        <v>108</v>
      </c>
      <c r="C108" s="109">
        <v>2.7300000000000001E-2</v>
      </c>
      <c r="D108" s="109">
        <v>3.5999999999999997E-2</v>
      </c>
      <c r="E108" s="97">
        <f t="shared" si="1"/>
        <v>75.833333333333343</v>
      </c>
    </row>
    <row r="109" spans="1:5" ht="18.75">
      <c r="A109" s="25" t="s">
        <v>3</v>
      </c>
      <c r="B109" s="7" t="s">
        <v>108</v>
      </c>
      <c r="C109" s="109">
        <v>0</v>
      </c>
      <c r="D109" s="109">
        <v>0</v>
      </c>
      <c r="E109" s="97">
        <v>0</v>
      </c>
    </row>
    <row r="110" spans="1:5" ht="18.75">
      <c r="A110" s="70" t="s">
        <v>145</v>
      </c>
      <c r="B110" s="7" t="s">
        <v>108</v>
      </c>
      <c r="C110" s="109">
        <v>0</v>
      </c>
      <c r="D110" s="109">
        <v>0</v>
      </c>
      <c r="E110" s="97">
        <v>0</v>
      </c>
    </row>
    <row r="111" spans="1:5" ht="18.75">
      <c r="A111" s="70" t="s">
        <v>146</v>
      </c>
      <c r="B111" s="7" t="s">
        <v>108</v>
      </c>
      <c r="C111" s="109">
        <f>Диагностика!I12/1000</f>
        <v>0.25600000000000001</v>
      </c>
      <c r="D111" s="109">
        <v>0.26400000000000001</v>
      </c>
      <c r="E111" s="97">
        <f t="shared" si="1"/>
        <v>96.969696969696969</v>
      </c>
    </row>
    <row r="112" spans="1:5" ht="37.5">
      <c r="A112" s="59" t="s">
        <v>4</v>
      </c>
      <c r="B112" s="7" t="s">
        <v>108</v>
      </c>
      <c r="C112" s="145">
        <v>5.3699999999999998E-2</v>
      </c>
      <c r="D112" s="145">
        <v>5.16E-2</v>
      </c>
      <c r="E112" s="97">
        <f t="shared" si="1"/>
        <v>104.06976744186045</v>
      </c>
    </row>
    <row r="113" spans="1:5" ht="56.25">
      <c r="A113" s="59" t="s">
        <v>5</v>
      </c>
      <c r="B113" s="7" t="s">
        <v>108</v>
      </c>
      <c r="C113" s="145">
        <v>0</v>
      </c>
      <c r="D113" s="145">
        <v>0</v>
      </c>
      <c r="E113" s="97">
        <v>0</v>
      </c>
    </row>
    <row r="114" spans="1:5" ht="18.75">
      <c r="A114" s="70" t="s">
        <v>41</v>
      </c>
      <c r="B114" s="7" t="s">
        <v>108</v>
      </c>
      <c r="C114" s="145">
        <v>0</v>
      </c>
      <c r="D114" s="145">
        <v>0</v>
      </c>
      <c r="E114" s="97">
        <v>0</v>
      </c>
    </row>
    <row r="115" spans="1:5" ht="37.5">
      <c r="A115" s="25" t="s">
        <v>6</v>
      </c>
      <c r="B115" s="7" t="s">
        <v>108</v>
      </c>
      <c r="C115" s="145">
        <v>7.0000000000000001E-3</v>
      </c>
      <c r="D115" s="145">
        <v>7.0000000000000001E-3</v>
      </c>
      <c r="E115" s="97">
        <f t="shared" si="1"/>
        <v>100</v>
      </c>
    </row>
    <row r="116" spans="1:5" ht="18.75">
      <c r="A116" s="25" t="s">
        <v>40</v>
      </c>
      <c r="B116" s="7" t="s">
        <v>108</v>
      </c>
      <c r="C116" s="145">
        <v>5.3999999999999999E-2</v>
      </c>
      <c r="D116" s="145">
        <v>5.3999999999999999E-2</v>
      </c>
      <c r="E116" s="97">
        <f t="shared" si="1"/>
        <v>100</v>
      </c>
    </row>
    <row r="117" spans="1:5" ht="18.75">
      <c r="A117" s="25" t="s">
        <v>42</v>
      </c>
      <c r="B117" s="7" t="s">
        <v>108</v>
      </c>
      <c r="C117" s="145">
        <v>0</v>
      </c>
      <c r="D117" s="145">
        <v>0</v>
      </c>
      <c r="E117" s="97">
        <v>0</v>
      </c>
    </row>
    <row r="118" spans="1:5" ht="37.5">
      <c r="A118" s="25" t="s">
        <v>144</v>
      </c>
      <c r="B118" s="7" t="s">
        <v>108</v>
      </c>
      <c r="C118" s="145">
        <v>0.31509999999999999</v>
      </c>
      <c r="D118" s="145">
        <v>0.33660000000000001</v>
      </c>
      <c r="E118" s="97">
        <f t="shared" si="1"/>
        <v>93.612596553773017</v>
      </c>
    </row>
    <row r="119" spans="1:5" ht="18.75">
      <c r="A119" s="8" t="s">
        <v>147</v>
      </c>
      <c r="B119" s="7" t="s">
        <v>108</v>
      </c>
      <c r="C119" s="145">
        <v>0.99550000000000005</v>
      </c>
      <c r="D119" s="145">
        <v>0.9728</v>
      </c>
      <c r="E119" s="97">
        <f t="shared" si="1"/>
        <v>102.33347039473686</v>
      </c>
    </row>
    <row r="120" spans="1:5" ht="18.75">
      <c r="A120" s="8" t="s">
        <v>148</v>
      </c>
      <c r="B120" s="7" t="s">
        <v>108</v>
      </c>
      <c r="C120" s="145">
        <v>0.39839999999999998</v>
      </c>
      <c r="D120" s="145">
        <v>0.4582</v>
      </c>
      <c r="E120" s="97">
        <f t="shared" si="1"/>
        <v>86.948930597992131</v>
      </c>
    </row>
    <row r="121" spans="1:5" ht="18.75">
      <c r="A121" s="8" t="s">
        <v>150</v>
      </c>
      <c r="B121" s="6" t="s">
        <v>108</v>
      </c>
      <c r="C121" s="145">
        <v>0.12559999999999999</v>
      </c>
      <c r="D121" s="145">
        <v>0.13819999999999999</v>
      </c>
      <c r="E121" s="97">
        <f t="shared" si="1"/>
        <v>90.88277858176555</v>
      </c>
    </row>
    <row r="122" spans="1:5" ht="75">
      <c r="A122" s="45" t="s">
        <v>160</v>
      </c>
      <c r="B122" s="6" t="s">
        <v>108</v>
      </c>
      <c r="C122" s="145">
        <f>C118+C119+C120+0.0602+(Диагностика!I16/1000)</f>
        <v>1.7792000000000001</v>
      </c>
      <c r="D122" s="145">
        <f>D118+D119+D120+0.0953+0.009</f>
        <v>1.8718999999999999</v>
      </c>
      <c r="E122" s="97">
        <f t="shared" si="1"/>
        <v>95.04781238314014</v>
      </c>
    </row>
    <row r="123" spans="1:5" ht="18.75">
      <c r="A123" s="46" t="s">
        <v>149</v>
      </c>
      <c r="B123" s="28"/>
      <c r="C123" s="145"/>
      <c r="D123" s="145"/>
      <c r="E123" s="97"/>
    </row>
    <row r="124" spans="1:5" ht="37.5">
      <c r="A124" s="25" t="s">
        <v>187</v>
      </c>
      <c r="B124" s="7" t="s">
        <v>108</v>
      </c>
      <c r="C124" s="145">
        <f>C125</f>
        <v>6.1400000000000003E-2</v>
      </c>
      <c r="D124" s="145">
        <f>D125</f>
        <v>9.4700000000000006E-2</v>
      </c>
      <c r="E124" s="97">
        <f t="shared" si="1"/>
        <v>64.836325237592391</v>
      </c>
    </row>
    <row r="125" spans="1:5" ht="18.75">
      <c r="A125" s="8" t="s">
        <v>43</v>
      </c>
      <c r="B125" s="7" t="s">
        <v>108</v>
      </c>
      <c r="C125" s="145">
        <v>6.1400000000000003E-2</v>
      </c>
      <c r="D125" s="145">
        <v>9.4700000000000006E-2</v>
      </c>
      <c r="E125" s="97">
        <f t="shared" si="1"/>
        <v>64.836325237592391</v>
      </c>
    </row>
    <row r="126" spans="1:5" ht="18.75">
      <c r="A126" s="47" t="s">
        <v>168</v>
      </c>
      <c r="B126" s="7" t="s">
        <v>108</v>
      </c>
      <c r="C126" s="145"/>
      <c r="D126" s="145"/>
      <c r="E126" s="97"/>
    </row>
    <row r="127" spans="1:5" ht="18.75">
      <c r="A127" s="8" t="s">
        <v>151</v>
      </c>
      <c r="B127" s="6" t="s">
        <v>88</v>
      </c>
      <c r="C127" s="109">
        <f>C118</f>
        <v>0.31509999999999999</v>
      </c>
      <c r="D127" s="145">
        <f>D118</f>
        <v>0.33660000000000001</v>
      </c>
      <c r="E127" s="97">
        <f t="shared" si="1"/>
        <v>93.612596553773017</v>
      </c>
    </row>
    <row r="128" spans="1:5" ht="39">
      <c r="A128" s="69" t="s">
        <v>111</v>
      </c>
      <c r="B128" s="6" t="s">
        <v>62</v>
      </c>
      <c r="C128" s="105">
        <v>2.4</v>
      </c>
      <c r="D128" s="109">
        <v>2.9</v>
      </c>
      <c r="E128" s="113"/>
    </row>
    <row r="129" spans="1:5" ht="19.5">
      <c r="A129" s="9" t="s">
        <v>112</v>
      </c>
      <c r="B129" s="7" t="s">
        <v>66</v>
      </c>
      <c r="C129" s="175">
        <v>10302.33</v>
      </c>
      <c r="D129" s="109">
        <v>9374.91</v>
      </c>
      <c r="E129" s="97">
        <f>C129/D129*100</f>
        <v>109.89257496871969</v>
      </c>
    </row>
    <row r="130" spans="1:5" ht="39">
      <c r="A130" s="9" t="s">
        <v>113</v>
      </c>
      <c r="B130" s="7" t="s">
        <v>66</v>
      </c>
      <c r="C130" s="109">
        <v>27110.1</v>
      </c>
      <c r="D130" s="109">
        <v>25222.400000000001</v>
      </c>
      <c r="E130" s="97">
        <f t="shared" ref="E130:E147" si="2">C130/D130*100</f>
        <v>107.48422037553919</v>
      </c>
    </row>
    <row r="131" spans="1:5" ht="19.5">
      <c r="A131" s="3" t="s">
        <v>110</v>
      </c>
      <c r="B131" s="28"/>
      <c r="C131" s="198"/>
      <c r="D131" s="145"/>
      <c r="E131" s="97"/>
    </row>
    <row r="132" spans="1:5" ht="37.5">
      <c r="A132" s="59" t="s">
        <v>185</v>
      </c>
      <c r="B132" s="6" t="s">
        <v>66</v>
      </c>
      <c r="C132" s="105">
        <v>20540.900000000001</v>
      </c>
      <c r="D132" s="105">
        <v>20242.900000000001</v>
      </c>
      <c r="E132" s="97">
        <f t="shared" si="2"/>
        <v>101.47212108936961</v>
      </c>
    </row>
    <row r="133" spans="1:5" ht="37.5">
      <c r="A133" s="59" t="s">
        <v>22</v>
      </c>
      <c r="B133" s="6" t="s">
        <v>66</v>
      </c>
      <c r="C133" s="105">
        <v>20680.599999999999</v>
      </c>
      <c r="D133" s="105">
        <v>20183.5</v>
      </c>
      <c r="E133" s="97">
        <f t="shared" si="2"/>
        <v>102.46290286620258</v>
      </c>
    </row>
    <row r="134" spans="1:5" ht="18.75">
      <c r="A134" s="59" t="s">
        <v>2</v>
      </c>
      <c r="B134" s="7" t="s">
        <v>66</v>
      </c>
      <c r="C134" s="109">
        <v>19517.3</v>
      </c>
      <c r="D134" s="105">
        <v>18924.5</v>
      </c>
      <c r="E134" s="97">
        <f t="shared" si="2"/>
        <v>103.13244735660123</v>
      </c>
    </row>
    <row r="135" spans="1:5" ht="18.75">
      <c r="A135" s="25" t="s">
        <v>3</v>
      </c>
      <c r="B135" s="7" t="s">
        <v>66</v>
      </c>
      <c r="C135" s="109">
        <v>0</v>
      </c>
      <c r="D135" s="109">
        <v>0</v>
      </c>
      <c r="E135" s="97">
        <v>0</v>
      </c>
    </row>
    <row r="136" spans="1:5" ht="18.75">
      <c r="A136" s="70" t="s">
        <v>145</v>
      </c>
      <c r="B136" s="7" t="s">
        <v>66</v>
      </c>
      <c r="C136" s="109">
        <v>0</v>
      </c>
      <c r="D136" s="109">
        <v>0</v>
      </c>
      <c r="E136" s="97">
        <v>0</v>
      </c>
    </row>
    <row r="137" spans="1:5" ht="18.75">
      <c r="A137" s="70" t="s">
        <v>146</v>
      </c>
      <c r="B137" s="7" t="s">
        <v>66</v>
      </c>
      <c r="C137" s="109">
        <v>43877.599999999999</v>
      </c>
      <c r="D137" s="109">
        <v>40145.9</v>
      </c>
      <c r="E137" s="97">
        <f t="shared" si="2"/>
        <v>109.29534522827984</v>
      </c>
    </row>
    <row r="138" spans="1:5" ht="37.5">
      <c r="A138" s="59" t="s">
        <v>4</v>
      </c>
      <c r="B138" s="7" t="s">
        <v>66</v>
      </c>
      <c r="C138" s="109">
        <v>40779.699999999997</v>
      </c>
      <c r="D138" s="109">
        <v>36792.9</v>
      </c>
      <c r="E138" s="97">
        <f t="shared" si="2"/>
        <v>110.83578625223886</v>
      </c>
    </row>
    <row r="139" spans="1:5" ht="56.25">
      <c r="A139" s="59" t="s">
        <v>5</v>
      </c>
      <c r="B139" s="7" t="s">
        <v>66</v>
      </c>
      <c r="C139" s="109">
        <v>0</v>
      </c>
      <c r="D139" s="109">
        <v>0</v>
      </c>
      <c r="E139" s="97">
        <v>0</v>
      </c>
    </row>
    <row r="140" spans="1:5" ht="18.75">
      <c r="A140" s="70" t="s">
        <v>41</v>
      </c>
      <c r="B140" s="7" t="s">
        <v>66</v>
      </c>
      <c r="C140" s="109">
        <v>0</v>
      </c>
      <c r="D140" s="109">
        <v>0</v>
      </c>
      <c r="E140" s="97">
        <v>0</v>
      </c>
    </row>
    <row r="141" spans="1:5" ht="37.5">
      <c r="A141" s="25" t="s">
        <v>6</v>
      </c>
      <c r="B141" s="7" t="s">
        <v>66</v>
      </c>
      <c r="C141" s="109">
        <v>18332.599999999999</v>
      </c>
      <c r="D141" s="109">
        <v>18921.8</v>
      </c>
      <c r="E141" s="97">
        <f t="shared" si="2"/>
        <v>96.886131340570131</v>
      </c>
    </row>
    <row r="142" spans="1:5" ht="18.75">
      <c r="A142" s="25" t="s">
        <v>40</v>
      </c>
      <c r="B142" s="7" t="s">
        <v>66</v>
      </c>
      <c r="C142" s="109">
        <v>17661.7</v>
      </c>
      <c r="D142" s="109">
        <v>19065.7</v>
      </c>
      <c r="E142" s="97">
        <f t="shared" si="2"/>
        <v>92.635990286220803</v>
      </c>
    </row>
    <row r="143" spans="1:5" ht="18.75">
      <c r="A143" s="25" t="s">
        <v>42</v>
      </c>
      <c r="B143" s="7" t="s">
        <v>66</v>
      </c>
      <c r="C143" s="109">
        <v>26803.200000000001</v>
      </c>
      <c r="D143" s="109">
        <v>19065.7</v>
      </c>
      <c r="E143" s="97">
        <v>0</v>
      </c>
    </row>
    <row r="144" spans="1:5" ht="37.5">
      <c r="A144" s="25" t="s">
        <v>144</v>
      </c>
      <c r="B144" s="7" t="s">
        <v>66</v>
      </c>
      <c r="C144" s="109">
        <v>38324.9</v>
      </c>
      <c r="D144" s="109">
        <v>37114.9</v>
      </c>
      <c r="E144" s="97">
        <f t="shared" si="2"/>
        <v>103.26014619465498</v>
      </c>
    </row>
    <row r="145" spans="1:5" ht="18.75">
      <c r="A145" s="8" t="s">
        <v>147</v>
      </c>
      <c r="B145" s="7" t="s">
        <v>66</v>
      </c>
      <c r="C145" s="109">
        <v>21448</v>
      </c>
      <c r="D145" s="109">
        <v>19648.2</v>
      </c>
      <c r="E145" s="97">
        <f t="shared" si="2"/>
        <v>109.16012662737553</v>
      </c>
    </row>
    <row r="146" spans="1:5" ht="18.75">
      <c r="A146" s="8" t="s">
        <v>148</v>
      </c>
      <c r="B146" s="7" t="s">
        <v>66</v>
      </c>
      <c r="C146" s="109">
        <v>23893.200000000001</v>
      </c>
      <c r="D146" s="109">
        <v>20369.099999999999</v>
      </c>
      <c r="E146" s="97">
        <f t="shared" si="2"/>
        <v>117.30120623886182</v>
      </c>
    </row>
    <row r="147" spans="1:5" ht="18.75">
      <c r="A147" s="8" t="s">
        <v>150</v>
      </c>
      <c r="B147" s="7" t="s">
        <v>66</v>
      </c>
      <c r="C147" s="109">
        <v>31757.200000000001</v>
      </c>
      <c r="D147" s="109">
        <v>25093.8</v>
      </c>
      <c r="E147" s="97">
        <f t="shared" si="2"/>
        <v>126.55396950641196</v>
      </c>
    </row>
    <row r="148" spans="1:5" ht="75">
      <c r="A148" s="45" t="s">
        <v>160</v>
      </c>
      <c r="B148" s="7" t="s">
        <v>66</v>
      </c>
      <c r="C148" s="175"/>
      <c r="D148" s="109"/>
      <c r="E148" s="94"/>
    </row>
    <row r="149" spans="1:5" ht="18.75">
      <c r="A149" s="46" t="s">
        <v>149</v>
      </c>
      <c r="B149" s="7" t="s">
        <v>66</v>
      </c>
      <c r="C149" s="175"/>
      <c r="D149" s="109"/>
      <c r="E149" s="94"/>
    </row>
    <row r="150" spans="1:5" ht="37.5">
      <c r="A150" s="25" t="s">
        <v>187</v>
      </c>
      <c r="B150" s="7" t="s">
        <v>66</v>
      </c>
      <c r="C150" s="109">
        <f>C147</f>
        <v>31757.200000000001</v>
      </c>
      <c r="D150" s="109">
        <f>D147</f>
        <v>25093.8</v>
      </c>
      <c r="E150" s="97">
        <f t="shared" ref="E150:E158" si="3">C150/D150*100</f>
        <v>126.55396950641196</v>
      </c>
    </row>
    <row r="151" spans="1:5" ht="18.75">
      <c r="A151" s="8" t="s">
        <v>43</v>
      </c>
      <c r="B151" s="7" t="s">
        <v>66</v>
      </c>
      <c r="C151" s="109">
        <f>C147</f>
        <v>31757.200000000001</v>
      </c>
      <c r="D151" s="109">
        <f>D147</f>
        <v>25093.8</v>
      </c>
      <c r="E151" s="97">
        <f t="shared" si="3"/>
        <v>126.55396950641196</v>
      </c>
    </row>
    <row r="152" spans="1:5" ht="18.75">
      <c r="A152" s="47" t="s">
        <v>168</v>
      </c>
      <c r="B152" s="7" t="s">
        <v>66</v>
      </c>
      <c r="C152" s="175"/>
      <c r="D152" s="109"/>
      <c r="E152" s="94"/>
    </row>
    <row r="153" spans="1:5" ht="18.75">
      <c r="A153" s="8" t="s">
        <v>151</v>
      </c>
      <c r="B153" s="7" t="s">
        <v>66</v>
      </c>
      <c r="C153" s="109">
        <f>C144</f>
        <v>38324.9</v>
      </c>
      <c r="D153" s="109">
        <f>D144</f>
        <v>37114.9</v>
      </c>
      <c r="E153" s="97">
        <f t="shared" si="3"/>
        <v>103.26014619465498</v>
      </c>
    </row>
    <row r="154" spans="1:5" ht="19.5">
      <c r="A154" s="27" t="s">
        <v>114</v>
      </c>
      <c r="B154" s="7" t="s">
        <v>56</v>
      </c>
      <c r="C154" s="109">
        <v>4.2880000000000003</v>
      </c>
      <c r="D154" s="109">
        <v>5.77</v>
      </c>
      <c r="E154" s="97">
        <f t="shared" si="3"/>
        <v>74.315424610052006</v>
      </c>
    </row>
    <row r="155" spans="1:5" ht="19.5">
      <c r="A155" s="29" t="s">
        <v>115</v>
      </c>
      <c r="B155" s="7" t="s">
        <v>56</v>
      </c>
      <c r="C155" s="109">
        <v>809.726</v>
      </c>
      <c r="D155" s="172">
        <v>777.25900000000001</v>
      </c>
      <c r="E155" s="97">
        <f t="shared" si="3"/>
        <v>104.17711470693808</v>
      </c>
    </row>
    <row r="156" spans="1:5" ht="39">
      <c r="A156" s="11" t="s">
        <v>163</v>
      </c>
      <c r="B156" s="7" t="s">
        <v>66</v>
      </c>
      <c r="C156" s="109">
        <v>10042.75</v>
      </c>
      <c r="D156" s="109">
        <v>10038.25</v>
      </c>
      <c r="E156" s="97">
        <f t="shared" si="3"/>
        <v>100.04482853086942</v>
      </c>
    </row>
    <row r="157" spans="1:5" ht="58.5">
      <c r="A157" s="9" t="s">
        <v>116</v>
      </c>
      <c r="B157" s="7" t="s">
        <v>117</v>
      </c>
      <c r="C157" s="109">
        <f>C129/C156</f>
        <v>1.0258475019292523</v>
      </c>
      <c r="D157" s="109">
        <f>D129/D156</f>
        <v>0.93391876074016889</v>
      </c>
      <c r="E157" s="95"/>
    </row>
    <row r="158" spans="1:5" ht="39">
      <c r="A158" s="9" t="s">
        <v>118</v>
      </c>
      <c r="B158" s="7" t="s">
        <v>88</v>
      </c>
      <c r="C158" s="109">
        <v>5.73</v>
      </c>
      <c r="D158" s="109">
        <v>5.73</v>
      </c>
      <c r="E158" s="97">
        <f t="shared" si="3"/>
        <v>100</v>
      </c>
    </row>
    <row r="159" spans="1:5" ht="39">
      <c r="A159" s="9" t="s">
        <v>119</v>
      </c>
      <c r="B159" s="7" t="s">
        <v>62</v>
      </c>
      <c r="C159" s="109">
        <v>36.409999999999997</v>
      </c>
      <c r="D159" s="109">
        <v>36.409999999999997</v>
      </c>
      <c r="E159" s="95"/>
    </row>
    <row r="160" spans="1:5" ht="19.5">
      <c r="A160" s="9" t="s">
        <v>120</v>
      </c>
      <c r="B160" s="22" t="s">
        <v>122</v>
      </c>
      <c r="C160" s="109">
        <v>0</v>
      </c>
      <c r="D160" s="109">
        <v>0</v>
      </c>
      <c r="E160" s="97">
        <v>0</v>
      </c>
    </row>
    <row r="161" spans="1:5" ht="18.75">
      <c r="A161" s="30" t="s">
        <v>121</v>
      </c>
      <c r="B161" s="22" t="s">
        <v>122</v>
      </c>
      <c r="C161" s="173">
        <v>0</v>
      </c>
      <c r="D161" s="173">
        <v>0</v>
      </c>
      <c r="E161" s="107">
        <v>0</v>
      </c>
    </row>
    <row r="162" spans="1:5" ht="18.75">
      <c r="A162" s="48"/>
      <c r="B162" s="49"/>
      <c r="C162" s="174"/>
      <c r="D162" s="174"/>
      <c r="E162" s="50"/>
    </row>
    <row r="163" spans="1:5" ht="39.75" customHeight="1">
      <c r="A163" s="210" t="s">
        <v>169</v>
      </c>
      <c r="B163" s="210"/>
      <c r="C163" s="210"/>
      <c r="D163" s="210"/>
      <c r="E163" s="210"/>
    </row>
    <row r="164" spans="1:5" ht="15.75">
      <c r="A164" s="31"/>
      <c r="B164" s="32"/>
      <c r="C164" s="161"/>
      <c r="D164" s="161"/>
      <c r="E164" s="33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90" zoomScaleNormal="75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7" sqref="L7"/>
    </sheetView>
  </sheetViews>
  <sheetFormatPr defaultColWidth="9.140625" defaultRowHeight="15.75"/>
  <cols>
    <col min="1" max="1" width="3.140625" style="72" customWidth="1"/>
    <col min="2" max="2" width="3.28515625" style="72" customWidth="1"/>
    <col min="3" max="3" width="9.140625" style="72"/>
    <col min="4" max="4" width="26.28515625" style="72" customWidth="1"/>
    <col min="5" max="5" width="15.7109375" style="73" customWidth="1"/>
    <col min="6" max="6" width="11" style="73" customWidth="1"/>
    <col min="7" max="7" width="15.5703125" style="73" customWidth="1"/>
    <col min="8" max="8" width="11.85546875" style="73" customWidth="1"/>
    <col min="9" max="9" width="18" style="73" customWidth="1"/>
    <col min="10" max="10" width="11.42578125" style="73" customWidth="1"/>
    <col min="11" max="11" width="13.28515625" style="73" customWidth="1"/>
    <col min="12" max="16384" width="9.140625" style="73"/>
  </cols>
  <sheetData>
    <row r="1" spans="1:22" hidden="1">
      <c r="F1" s="242" t="s">
        <v>123</v>
      </c>
      <c r="G1" s="242"/>
      <c r="H1" s="242"/>
      <c r="I1" s="242"/>
      <c r="J1" s="242"/>
      <c r="K1" s="242"/>
    </row>
    <row r="2" spans="1:22" hidden="1"/>
    <row r="3" spans="1:22" ht="20.25">
      <c r="A3" s="243" t="s">
        <v>153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22.15" customHeight="1">
      <c r="A4" s="244" t="s">
        <v>212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>
      <c r="A5" s="75"/>
      <c r="B5" s="75"/>
      <c r="C5" s="75"/>
      <c r="D5" s="75"/>
      <c r="E5" s="74"/>
      <c r="F5" s="74"/>
      <c r="G5" s="74"/>
      <c r="H5" s="76"/>
      <c r="I5" s="74"/>
      <c r="J5" s="245" t="s">
        <v>154</v>
      </c>
      <c r="K5" s="245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87" customFormat="1" ht="96" customHeight="1">
      <c r="A6" s="241"/>
      <c r="B6" s="241"/>
      <c r="C6" s="241"/>
      <c r="D6" s="241"/>
      <c r="E6" s="158" t="s">
        <v>124</v>
      </c>
      <c r="F6" s="158" t="s">
        <v>125</v>
      </c>
      <c r="G6" s="158" t="s">
        <v>126</v>
      </c>
      <c r="H6" s="158" t="s">
        <v>127</v>
      </c>
      <c r="I6" s="158" t="s">
        <v>128</v>
      </c>
      <c r="J6" s="158" t="s">
        <v>115</v>
      </c>
      <c r="K6" s="158" t="s">
        <v>114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s="131" customFormat="1" ht="45.6" customHeight="1">
      <c r="A7" s="218" t="s">
        <v>20</v>
      </c>
      <c r="B7" s="219"/>
      <c r="C7" s="219"/>
      <c r="D7" s="219"/>
      <c r="E7" s="156">
        <f>E8</f>
        <v>195.833</v>
      </c>
      <c r="F7" s="156">
        <f t="shared" ref="F7:K7" si="0">F8</f>
        <v>195.833</v>
      </c>
      <c r="G7" s="156">
        <f t="shared" si="0"/>
        <v>192.018</v>
      </c>
      <c r="H7" s="156">
        <f t="shared" si="0"/>
        <v>3.8149999999999999</v>
      </c>
      <c r="I7" s="157">
        <f t="shared" si="0"/>
        <v>256</v>
      </c>
      <c r="J7" s="156">
        <f t="shared" si="0"/>
        <v>64.200999999999993</v>
      </c>
      <c r="K7" s="192">
        <f t="shared" si="0"/>
        <v>8.6599999999999996E-2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s="131" customFormat="1" ht="48.75" customHeight="1">
      <c r="A8" s="220" t="s">
        <v>19</v>
      </c>
      <c r="B8" s="221"/>
      <c r="C8" s="221"/>
      <c r="D8" s="222"/>
      <c r="E8" s="180">
        <f>E10+E11</f>
        <v>195.833</v>
      </c>
      <c r="F8" s="180">
        <f t="shared" ref="F8:K8" si="1">F10+F11</f>
        <v>195.833</v>
      </c>
      <c r="G8" s="180">
        <f t="shared" si="1"/>
        <v>192.018</v>
      </c>
      <c r="H8" s="180">
        <f t="shared" si="1"/>
        <v>3.8149999999999999</v>
      </c>
      <c r="I8" s="181">
        <f t="shared" si="1"/>
        <v>256</v>
      </c>
      <c r="J8" s="180">
        <f t="shared" si="1"/>
        <v>64.200999999999993</v>
      </c>
      <c r="K8" s="180">
        <f t="shared" si="1"/>
        <v>8.6599999999999996E-2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s="131" customFormat="1" ht="12.75" customHeight="1">
      <c r="A9" s="193"/>
      <c r="B9" s="227" t="s">
        <v>129</v>
      </c>
      <c r="C9" s="227"/>
      <c r="D9" s="228"/>
      <c r="E9" s="182"/>
      <c r="F9" s="182"/>
      <c r="G9" s="182"/>
      <c r="H9" s="182"/>
      <c r="I9" s="155"/>
      <c r="J9" s="182"/>
      <c r="K9" s="18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s="131" customFormat="1">
      <c r="A10" s="132"/>
      <c r="B10" s="223" t="s">
        <v>49</v>
      </c>
      <c r="C10" s="223"/>
      <c r="D10" s="224"/>
      <c r="E10" s="189">
        <v>182.673</v>
      </c>
      <c r="F10" s="156">
        <v>182.673</v>
      </c>
      <c r="G10" s="156">
        <v>180.15600000000001</v>
      </c>
      <c r="H10" s="156">
        <v>2.5169999999999999</v>
      </c>
      <c r="I10" s="157">
        <v>239</v>
      </c>
      <c r="J10" s="156">
        <v>61.701000000000001</v>
      </c>
      <c r="K10" s="156">
        <v>0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s="131" customFormat="1">
      <c r="A11" s="132"/>
      <c r="B11" s="235" t="s">
        <v>48</v>
      </c>
      <c r="C11" s="235"/>
      <c r="D11" s="236"/>
      <c r="E11" s="189">
        <v>13.16</v>
      </c>
      <c r="F11" s="164">
        <v>13.16</v>
      </c>
      <c r="G11" s="164">
        <v>11.862</v>
      </c>
      <c r="H11" s="164">
        <v>1.298</v>
      </c>
      <c r="I11" s="186">
        <v>17</v>
      </c>
      <c r="J11" s="164">
        <v>2.5</v>
      </c>
      <c r="K11" s="164">
        <v>8.6599999999999996E-2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s="131" customFormat="1">
      <c r="A12" s="229" t="s">
        <v>170</v>
      </c>
      <c r="B12" s="230"/>
      <c r="C12" s="230"/>
      <c r="D12" s="231"/>
      <c r="E12" s="180">
        <f t="shared" ref="E12:K12" si="2">E18+E14</f>
        <v>4401.3167999999996</v>
      </c>
      <c r="F12" s="156">
        <f t="shared" si="2"/>
        <v>4405.9997999999996</v>
      </c>
      <c r="G12" s="156">
        <f t="shared" si="2"/>
        <v>4364.7914000000001</v>
      </c>
      <c r="H12" s="156">
        <f t="shared" si="2"/>
        <v>-299.07</v>
      </c>
      <c r="I12" s="157">
        <f t="shared" si="2"/>
        <v>256</v>
      </c>
      <c r="J12" s="156">
        <f t="shared" si="2"/>
        <v>129.08599999999998</v>
      </c>
      <c r="K12" s="156">
        <f t="shared" si="2"/>
        <v>2.4950000000000001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s="131" customFormat="1" ht="12.75" customHeight="1">
      <c r="A13" s="194"/>
      <c r="B13" s="227" t="s">
        <v>130</v>
      </c>
      <c r="C13" s="227"/>
      <c r="D13" s="228"/>
      <c r="E13" s="191"/>
      <c r="F13" s="162"/>
      <c r="G13" s="162"/>
      <c r="H13" s="162"/>
      <c r="I13" s="163"/>
      <c r="J13" s="162"/>
      <c r="K13" s="162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s="131" customFormat="1" ht="30" customHeight="1">
      <c r="A14" s="232" t="s">
        <v>171</v>
      </c>
      <c r="B14" s="233"/>
      <c r="C14" s="233"/>
      <c r="D14" s="234"/>
      <c r="E14" s="189">
        <f>E16</f>
        <v>2.2557999999999998</v>
      </c>
      <c r="F14" s="164">
        <f t="shared" ref="F14:K14" si="3">F16</f>
        <v>2.2557999999999998</v>
      </c>
      <c r="G14" s="164">
        <f t="shared" si="3"/>
        <v>4.8014000000000001</v>
      </c>
      <c r="H14" s="156">
        <f t="shared" si="3"/>
        <v>0</v>
      </c>
      <c r="I14" s="157">
        <f t="shared" si="3"/>
        <v>10</v>
      </c>
      <c r="J14" s="164">
        <f t="shared" si="3"/>
        <v>2.855</v>
      </c>
      <c r="K14" s="156">
        <f t="shared" si="3"/>
        <v>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s="131" customFormat="1">
      <c r="A15" s="132"/>
      <c r="B15" s="225" t="s">
        <v>129</v>
      </c>
      <c r="C15" s="225"/>
      <c r="D15" s="226"/>
      <c r="E15" s="188"/>
      <c r="F15" s="165"/>
      <c r="G15" s="165"/>
      <c r="H15" s="154"/>
      <c r="I15" s="155"/>
      <c r="J15" s="165"/>
      <c r="K15" s="154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s="131" customFormat="1">
      <c r="A16" s="132"/>
      <c r="B16" s="223" t="s">
        <v>194</v>
      </c>
      <c r="C16" s="223"/>
      <c r="D16" s="224"/>
      <c r="E16" s="189">
        <v>2.2557999999999998</v>
      </c>
      <c r="F16" s="156">
        <v>2.2557999999999998</v>
      </c>
      <c r="G16" s="156">
        <v>4.8014000000000001</v>
      </c>
      <c r="H16" s="156">
        <v>0</v>
      </c>
      <c r="I16" s="157">
        <v>10</v>
      </c>
      <c r="J16" s="156">
        <v>2.855</v>
      </c>
      <c r="K16" s="156">
        <v>0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s="131" customFormat="1">
      <c r="A17" s="132"/>
      <c r="B17" s="133"/>
      <c r="C17" s="133"/>
      <c r="D17" s="134"/>
      <c r="E17" s="190"/>
      <c r="F17" s="154"/>
      <c r="G17" s="154"/>
      <c r="H17" s="165"/>
      <c r="I17" s="166"/>
      <c r="J17" s="165"/>
      <c r="K17" s="16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s="131" customFormat="1" ht="38.25" customHeight="1">
      <c r="A18" s="220" t="s">
        <v>172</v>
      </c>
      <c r="B18" s="221"/>
      <c r="C18" s="221"/>
      <c r="D18" s="222"/>
      <c r="E18" s="189">
        <f>E20</f>
        <v>4399.0609999999997</v>
      </c>
      <c r="F18" s="156">
        <f t="shared" ref="F18:K18" si="4">F20</f>
        <v>4403.7439999999997</v>
      </c>
      <c r="G18" s="156">
        <f t="shared" si="4"/>
        <v>4359.99</v>
      </c>
      <c r="H18" s="156">
        <f t="shared" si="4"/>
        <v>-299.07</v>
      </c>
      <c r="I18" s="157">
        <f t="shared" si="4"/>
        <v>246</v>
      </c>
      <c r="J18" s="156">
        <f t="shared" si="4"/>
        <v>126.23099999999999</v>
      </c>
      <c r="K18" s="156">
        <f t="shared" si="4"/>
        <v>2.4950000000000001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s="131" customFormat="1">
      <c r="A19" s="193"/>
      <c r="B19" s="227" t="s">
        <v>129</v>
      </c>
      <c r="C19" s="227"/>
      <c r="D19" s="228"/>
      <c r="E19" s="188"/>
      <c r="F19" s="154"/>
      <c r="G19" s="154"/>
      <c r="H19" s="154"/>
      <c r="I19" s="155"/>
      <c r="J19" s="154"/>
      <c r="K19" s="154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s="131" customFormat="1">
      <c r="A20" s="132"/>
      <c r="B20" s="223" t="s">
        <v>47</v>
      </c>
      <c r="C20" s="223"/>
      <c r="D20" s="224"/>
      <c r="E20" s="189">
        <v>4399.0609999999997</v>
      </c>
      <c r="F20" s="156">
        <v>4403.7439999999997</v>
      </c>
      <c r="G20" s="156">
        <v>4359.99</v>
      </c>
      <c r="H20" s="156">
        <v>-299.07</v>
      </c>
      <c r="I20" s="157">
        <v>246</v>
      </c>
      <c r="J20" s="156">
        <v>126.23099999999999</v>
      </c>
      <c r="K20" s="156">
        <v>2.4950000000000001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s="131" customFormat="1" ht="16.5" thickBot="1">
      <c r="A21" s="132"/>
      <c r="B21" s="133"/>
      <c r="C21" s="133"/>
      <c r="D21" s="134"/>
      <c r="E21" s="188"/>
      <c r="F21" s="154"/>
      <c r="G21" s="154"/>
      <c r="H21" s="154"/>
      <c r="I21" s="155"/>
      <c r="J21" s="154"/>
      <c r="K21" s="154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s="131" customFormat="1" ht="36" customHeight="1" thickTop="1" thickBot="1">
      <c r="A22" s="238" t="s">
        <v>21</v>
      </c>
      <c r="B22" s="239"/>
      <c r="C22" s="239"/>
      <c r="D22" s="240"/>
      <c r="E22" s="187">
        <f t="shared" ref="E22:K22" si="5">E12+E7</f>
        <v>4597.1497999999992</v>
      </c>
      <c r="F22" s="183">
        <f t="shared" si="5"/>
        <v>4601.8327999999992</v>
      </c>
      <c r="G22" s="183">
        <f t="shared" si="5"/>
        <v>4556.8094000000001</v>
      </c>
      <c r="H22" s="183">
        <f t="shared" si="5"/>
        <v>-295.255</v>
      </c>
      <c r="I22" s="184">
        <f t="shared" si="5"/>
        <v>512</v>
      </c>
      <c r="J22" s="183">
        <f t="shared" si="5"/>
        <v>193.28699999999998</v>
      </c>
      <c r="K22" s="183">
        <f t="shared" si="5"/>
        <v>2.5815999999999999</v>
      </c>
      <c r="L22" s="76"/>
      <c r="M22" s="76"/>
      <c r="N22" s="185"/>
      <c r="O22" s="76"/>
      <c r="P22" s="76"/>
      <c r="Q22" s="76"/>
      <c r="R22" s="76"/>
      <c r="S22" s="76"/>
      <c r="T22" s="76"/>
      <c r="U22" s="76"/>
      <c r="V22" s="76"/>
    </row>
    <row r="23" spans="1:22" ht="12.75" customHeight="1" thickTop="1">
      <c r="A23" s="75"/>
      <c r="B23" s="75"/>
      <c r="C23" s="75"/>
      <c r="D23" s="75"/>
      <c r="E23" s="74"/>
      <c r="F23" s="74"/>
      <c r="G23" s="74"/>
      <c r="H23" s="76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81.599999999999994" customHeight="1">
      <c r="A24" s="237" t="s">
        <v>39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>
      <c r="A25" s="75"/>
      <c r="B25" s="75"/>
      <c r="C25" s="75"/>
      <c r="D25" s="75"/>
      <c r="E25" s="74"/>
      <c r="F25" s="74"/>
      <c r="G25" s="74"/>
      <c r="H25" s="76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>
      <c r="A26" s="75"/>
      <c r="B26" s="75"/>
      <c r="C26" s="75"/>
      <c r="D26" s="75"/>
      <c r="E26" s="74"/>
      <c r="F26" s="74"/>
      <c r="G26" s="74"/>
      <c r="H26" s="76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>
      <c r="A27" s="75"/>
      <c r="B27" s="75"/>
      <c r="C27" s="75"/>
      <c r="D27" s="75"/>
      <c r="E27" s="74"/>
      <c r="F27" s="74"/>
      <c r="G27" s="74"/>
      <c r="H27" s="76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>
      <c r="A28" s="75"/>
      <c r="B28" s="75"/>
      <c r="C28" s="75"/>
      <c r="D28" s="75"/>
      <c r="E28" s="74"/>
      <c r="F28" s="74"/>
      <c r="G28" s="74"/>
      <c r="H28" s="76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>
      <c r="A29" s="75"/>
      <c r="B29" s="75"/>
      <c r="C29" s="75"/>
      <c r="D29" s="75"/>
      <c r="E29" s="74"/>
      <c r="F29" s="74"/>
      <c r="G29" s="74"/>
      <c r="H29" s="76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>
      <c r="A30" s="75"/>
      <c r="B30" s="75"/>
      <c r="C30" s="75"/>
      <c r="D30" s="75"/>
      <c r="E30" s="74"/>
      <c r="F30" s="74"/>
      <c r="G30" s="74"/>
      <c r="H30" s="76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>
      <c r="A31" s="75"/>
      <c r="B31" s="75"/>
      <c r="C31" s="75"/>
      <c r="D31" s="75"/>
      <c r="E31" s="74"/>
      <c r="F31" s="74"/>
      <c r="G31" s="74"/>
      <c r="H31" s="76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>
      <c r="A32" s="75"/>
      <c r="B32" s="75"/>
      <c r="C32" s="75"/>
      <c r="D32" s="75"/>
      <c r="E32" s="74"/>
      <c r="F32" s="74"/>
      <c r="G32" s="74"/>
      <c r="H32" s="76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>
      <c r="A33" s="75"/>
      <c r="B33" s="75"/>
      <c r="C33" s="75"/>
      <c r="D33" s="75"/>
      <c r="E33" s="74"/>
      <c r="F33" s="74"/>
      <c r="G33" s="74"/>
      <c r="H33" s="76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>
      <c r="A34" s="75"/>
      <c r="B34" s="75"/>
      <c r="C34" s="75"/>
      <c r="D34" s="75"/>
      <c r="E34" s="74"/>
      <c r="F34" s="74"/>
      <c r="G34" s="74"/>
      <c r="H34" s="76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>
      <c r="A35" s="75"/>
      <c r="B35" s="75"/>
      <c r="C35" s="75"/>
      <c r="D35" s="75"/>
      <c r="E35" s="74"/>
      <c r="F35" s="74"/>
      <c r="G35" s="74"/>
      <c r="H35" s="76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>
      <c r="A36" s="75"/>
      <c r="B36" s="75"/>
      <c r="C36" s="75"/>
      <c r="D36" s="75"/>
      <c r="E36" s="74"/>
      <c r="F36" s="74"/>
      <c r="G36" s="74"/>
      <c r="H36" s="76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</sheetData>
  <mergeCells count="20">
    <mergeCell ref="A6:D6"/>
    <mergeCell ref="F1:K1"/>
    <mergeCell ref="A3:K3"/>
    <mergeCell ref="A4:K4"/>
    <mergeCell ref="J5:K5"/>
    <mergeCell ref="A24:K24"/>
    <mergeCell ref="A22:D22"/>
    <mergeCell ref="A18:D18"/>
    <mergeCell ref="B19:D19"/>
    <mergeCell ref="B20:D20"/>
    <mergeCell ref="A7:D7"/>
    <mergeCell ref="A8:D8"/>
    <mergeCell ref="B16:D16"/>
    <mergeCell ref="B15:D15"/>
    <mergeCell ref="B13:D13"/>
    <mergeCell ref="A12:D12"/>
    <mergeCell ref="A14:D14"/>
    <mergeCell ref="B9:D9"/>
    <mergeCell ref="B10:D10"/>
    <mergeCell ref="B11:D1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4"/>
  <sheetViews>
    <sheetView view="pageBreakPreview" zoomScale="50" zoomScaleNormal="60" workbookViewId="0">
      <pane xSplit="1" ySplit="11" topLeftCell="C12" activePane="bottomRight" state="frozen"/>
      <selection pane="topRight" activeCell="B1" sqref="B1"/>
      <selection pane="bottomLeft" activeCell="A12" sqref="A12"/>
      <selection pane="bottomRight" activeCell="G18" sqref="G1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77"/>
      <c r="G1" s="77"/>
      <c r="H1" s="77"/>
      <c r="I1" s="85" t="s">
        <v>16</v>
      </c>
      <c r="J1" s="77"/>
    </row>
    <row r="2" spans="1:23" ht="64.5" customHeight="1">
      <c r="A2" s="262" t="s">
        <v>44</v>
      </c>
      <c r="B2" s="262"/>
      <c r="C2" s="262"/>
      <c r="D2" s="262"/>
      <c r="E2" s="262"/>
      <c r="F2" s="262"/>
      <c r="G2" s="262"/>
      <c r="H2" s="262"/>
      <c r="I2" s="262"/>
    </row>
    <row r="3" spans="1:23" ht="20.25">
      <c r="A3" s="263" t="s">
        <v>131</v>
      </c>
      <c r="B3" s="263"/>
      <c r="C3" s="263"/>
      <c r="D3" s="263"/>
      <c r="E3" s="263"/>
      <c r="F3" s="263"/>
      <c r="G3" s="263"/>
      <c r="H3" s="263"/>
      <c r="I3" s="263"/>
    </row>
    <row r="4" spans="1:23">
      <c r="B4" s="34"/>
    </row>
    <row r="5" spans="1:23" ht="86.25" customHeight="1">
      <c r="A5" s="264" t="s">
        <v>156</v>
      </c>
      <c r="B5" s="265" t="s">
        <v>50</v>
      </c>
      <c r="C5" s="267" t="s">
        <v>132</v>
      </c>
      <c r="D5" s="268"/>
      <c r="E5" s="269"/>
      <c r="F5" s="276" t="s">
        <v>133</v>
      </c>
      <c r="G5" s="276" t="s">
        <v>134</v>
      </c>
      <c r="H5" s="276"/>
      <c r="I5" s="277" t="s">
        <v>18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.75">
      <c r="A6" s="264"/>
      <c r="B6" s="265"/>
      <c r="C6" s="270"/>
      <c r="D6" s="271"/>
      <c r="E6" s="272"/>
      <c r="F6" s="276"/>
      <c r="G6" s="259" t="s">
        <v>135</v>
      </c>
      <c r="H6" s="259" t="s">
        <v>136</v>
      </c>
      <c r="I6" s="278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.75">
      <c r="A7" s="264"/>
      <c r="B7" s="266"/>
      <c r="C7" s="273"/>
      <c r="D7" s="274"/>
      <c r="E7" s="275"/>
      <c r="F7" s="276"/>
      <c r="G7" s="260"/>
      <c r="H7" s="260"/>
      <c r="I7" s="278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78.75">
      <c r="A8" s="264"/>
      <c r="B8" s="266"/>
      <c r="C8" s="88" t="s">
        <v>53</v>
      </c>
      <c r="D8" s="88" t="s">
        <v>209</v>
      </c>
      <c r="E8" s="88" t="s">
        <v>137</v>
      </c>
      <c r="F8" s="276"/>
      <c r="G8" s="261"/>
      <c r="H8" s="261"/>
      <c r="I8" s="279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52.5">
      <c r="A9" s="89" t="s">
        <v>138</v>
      </c>
      <c r="B9" s="90" t="s">
        <v>139</v>
      </c>
      <c r="C9" s="91">
        <v>1</v>
      </c>
      <c r="D9" s="91">
        <v>2</v>
      </c>
      <c r="E9" s="91">
        <v>3</v>
      </c>
      <c r="F9" s="91">
        <v>4</v>
      </c>
      <c r="G9" s="92">
        <v>5</v>
      </c>
      <c r="H9" s="92">
        <v>6</v>
      </c>
      <c r="I9" s="93" t="s">
        <v>157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27">
      <c r="A10" s="251" t="s">
        <v>140</v>
      </c>
      <c r="B10" s="252"/>
      <c r="C10" s="252"/>
      <c r="D10" s="252"/>
      <c r="E10" s="252"/>
      <c r="F10" s="252"/>
      <c r="G10" s="252"/>
      <c r="H10" s="252"/>
      <c r="I10" s="253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27">
      <c r="A11" s="254" t="s">
        <v>173</v>
      </c>
      <c r="B11" s="255"/>
      <c r="C11" s="255"/>
      <c r="D11" s="255"/>
      <c r="E11" s="255"/>
      <c r="F11" s="255"/>
      <c r="G11" s="255"/>
      <c r="H11" s="255"/>
      <c r="I11" s="256"/>
    </row>
    <row r="12" spans="1:23" ht="26.25">
      <c r="A12" s="36" t="s">
        <v>175</v>
      </c>
      <c r="B12" s="37" t="s">
        <v>177</v>
      </c>
      <c r="C12" s="38"/>
      <c r="D12" s="38"/>
      <c r="E12" s="38"/>
      <c r="F12" s="55"/>
      <c r="G12" s="39"/>
      <c r="H12" s="39"/>
      <c r="I12" s="52"/>
    </row>
    <row r="13" spans="1:23" s="140" customFormat="1" ht="26.25">
      <c r="A13" s="135" t="s">
        <v>176</v>
      </c>
      <c r="B13" s="136" t="s">
        <v>178</v>
      </c>
      <c r="C13" s="137" t="s">
        <v>143</v>
      </c>
      <c r="D13" s="149">
        <v>466</v>
      </c>
      <c r="E13" s="149">
        <v>465</v>
      </c>
      <c r="F13" s="138">
        <v>394.43</v>
      </c>
      <c r="G13" s="141">
        <f>D13*F13</f>
        <v>183804.38</v>
      </c>
      <c r="H13" s="141">
        <f>E13*F13</f>
        <v>183409.95</v>
      </c>
      <c r="I13" s="141">
        <f>G13/H13*100</f>
        <v>100.21505376344086</v>
      </c>
    </row>
    <row r="14" spans="1:23" ht="26.25">
      <c r="A14" s="56" t="s">
        <v>142</v>
      </c>
      <c r="B14" s="40"/>
      <c r="C14" s="51" t="s">
        <v>155</v>
      </c>
      <c r="D14" s="41" t="s">
        <v>155</v>
      </c>
      <c r="E14" s="41" t="s">
        <v>155</v>
      </c>
      <c r="F14" s="42" t="s">
        <v>155</v>
      </c>
      <c r="G14" s="108">
        <f>G13</f>
        <v>183804.38</v>
      </c>
      <c r="H14" s="108">
        <f>H13</f>
        <v>183409.95</v>
      </c>
      <c r="I14" s="114">
        <f>G14/H14*100</f>
        <v>100.21505376344086</v>
      </c>
    </row>
    <row r="15" spans="1:23" ht="27">
      <c r="A15" s="254" t="s">
        <v>174</v>
      </c>
      <c r="B15" s="257"/>
      <c r="C15" s="257"/>
      <c r="D15" s="257"/>
      <c r="E15" s="257"/>
      <c r="F15" s="257"/>
      <c r="G15" s="257"/>
      <c r="H15" s="257"/>
      <c r="I15" s="258"/>
    </row>
    <row r="16" spans="1:23" ht="51">
      <c r="A16" s="36" t="s">
        <v>193</v>
      </c>
      <c r="B16" s="37" t="s">
        <v>188</v>
      </c>
    </row>
    <row r="17" spans="1:9" s="140" customFormat="1" ht="52.5">
      <c r="A17" s="135" t="s">
        <v>189</v>
      </c>
      <c r="B17" s="136" t="s">
        <v>190</v>
      </c>
      <c r="C17" s="137" t="s">
        <v>192</v>
      </c>
      <c r="D17" s="139">
        <v>0.12414</v>
      </c>
      <c r="E17" s="139">
        <v>0.12848999999999999</v>
      </c>
      <c r="F17" s="138">
        <v>272.37</v>
      </c>
      <c r="G17" s="139">
        <f>D17*F17</f>
        <v>33.812011800000001</v>
      </c>
      <c r="H17" s="139">
        <f>E17*F17</f>
        <v>34.996821300000001</v>
      </c>
      <c r="I17" s="139">
        <f>G17/H17*100</f>
        <v>96.61452253093627</v>
      </c>
    </row>
    <row r="18" spans="1:9" ht="51.75">
      <c r="A18" s="36" t="s">
        <v>179</v>
      </c>
      <c r="B18" s="37" t="s">
        <v>181</v>
      </c>
      <c r="C18" s="38"/>
      <c r="D18" s="137"/>
      <c r="E18" s="137"/>
      <c r="F18" s="52"/>
      <c r="G18" s="119"/>
      <c r="H18" s="119"/>
      <c r="I18" s="148"/>
    </row>
    <row r="19" spans="1:9" s="140" customFormat="1" ht="26.25">
      <c r="A19" s="135" t="s">
        <v>180</v>
      </c>
      <c r="B19" s="136" t="s">
        <v>182</v>
      </c>
      <c r="C19" s="137" t="s">
        <v>184</v>
      </c>
      <c r="D19" s="149">
        <v>18432</v>
      </c>
      <c r="E19" s="149">
        <v>18306</v>
      </c>
      <c r="F19" s="138">
        <v>50.93</v>
      </c>
      <c r="G19" s="139">
        <f>D19*F19</f>
        <v>938741.76000000001</v>
      </c>
      <c r="H19" s="139">
        <f>E19*F19</f>
        <v>932324.58</v>
      </c>
      <c r="I19" s="139">
        <f>G19/H19*100</f>
        <v>100.68829891838742</v>
      </c>
    </row>
    <row r="20" spans="1:9" s="140" customFormat="1" ht="26.25">
      <c r="A20" s="135" t="s">
        <v>208</v>
      </c>
      <c r="B20" s="136" t="s">
        <v>183</v>
      </c>
      <c r="C20" s="137" t="s">
        <v>191</v>
      </c>
      <c r="D20" s="149">
        <v>113</v>
      </c>
      <c r="E20" s="149">
        <v>103</v>
      </c>
      <c r="F20" s="138">
        <v>5510.1</v>
      </c>
      <c r="G20" s="141">
        <f>D20*F20</f>
        <v>622641.30000000005</v>
      </c>
      <c r="H20" s="142">
        <f>E20*F20</f>
        <v>567540.30000000005</v>
      </c>
      <c r="I20" s="141">
        <f>G20/H20*100</f>
        <v>109.70873786407766</v>
      </c>
    </row>
    <row r="21" spans="1:9" ht="27.75">
      <c r="A21" s="57" t="s">
        <v>142</v>
      </c>
      <c r="B21" s="53" t="s">
        <v>155</v>
      </c>
      <c r="C21" s="41" t="s">
        <v>155</v>
      </c>
      <c r="D21" s="41" t="s">
        <v>155</v>
      </c>
      <c r="E21" s="41" t="s">
        <v>155</v>
      </c>
      <c r="F21" s="42" t="s">
        <v>155</v>
      </c>
      <c r="G21" s="108">
        <f>G17+G19+G20</f>
        <v>1561416.8720118001</v>
      </c>
      <c r="H21" s="108">
        <f>H17+H19+H20</f>
        <v>1499899.8768213</v>
      </c>
      <c r="I21" s="108">
        <f>G21/H21*100</f>
        <v>104.10140677662241</v>
      </c>
    </row>
    <row r="22" spans="1:9" ht="71.25" customHeight="1">
      <c r="A22" s="58" t="s">
        <v>33</v>
      </c>
      <c r="B22" s="54" t="s">
        <v>155</v>
      </c>
      <c r="C22" s="41" t="s">
        <v>155</v>
      </c>
      <c r="D22" s="41" t="s">
        <v>155</v>
      </c>
      <c r="E22" s="41" t="s">
        <v>155</v>
      </c>
      <c r="F22" s="41" t="s">
        <v>155</v>
      </c>
      <c r="G22" s="112">
        <f>G14+G21</f>
        <v>1745221.2520118002</v>
      </c>
      <c r="H22" s="112">
        <f>H14+H21</f>
        <v>1683309.8268213</v>
      </c>
      <c r="I22" s="112">
        <f>G22/H22*100</f>
        <v>103.67795780693632</v>
      </c>
    </row>
    <row r="23" spans="1:9" ht="27">
      <c r="A23" s="246" t="s">
        <v>36</v>
      </c>
      <c r="B23" s="247"/>
      <c r="C23" s="247"/>
      <c r="D23" s="247"/>
      <c r="E23" s="247"/>
      <c r="F23" s="247"/>
      <c r="G23" s="247"/>
      <c r="H23" s="247"/>
      <c r="I23" s="248"/>
    </row>
    <row r="24" spans="1:9" s="140" customFormat="1" ht="26.25">
      <c r="A24" s="146" t="s">
        <v>34</v>
      </c>
      <c r="B24" s="147"/>
      <c r="C24" s="137" t="s">
        <v>141</v>
      </c>
      <c r="D24" s="137">
        <v>715.3</v>
      </c>
      <c r="E24" s="149">
        <v>574.5</v>
      </c>
      <c r="F24" s="138">
        <v>1500</v>
      </c>
      <c r="G24" s="139">
        <f>D24*F24</f>
        <v>1072950</v>
      </c>
      <c r="H24" s="139">
        <f>E24*F24</f>
        <v>861750</v>
      </c>
      <c r="I24" s="139">
        <f>G24/H24*100</f>
        <v>124.50826805918189</v>
      </c>
    </row>
    <row r="25" spans="1:9" s="140" customFormat="1" ht="26.25">
      <c r="A25" s="146" t="s">
        <v>35</v>
      </c>
      <c r="B25" s="147"/>
      <c r="C25" s="137" t="s">
        <v>141</v>
      </c>
      <c r="D25" s="149">
        <v>832</v>
      </c>
      <c r="E25" s="149">
        <v>802.9</v>
      </c>
      <c r="F25" s="138">
        <v>296.3</v>
      </c>
      <c r="G25" s="139">
        <f>D25*F25</f>
        <v>246521.60000000001</v>
      </c>
      <c r="H25" s="139">
        <f>E25*F25</f>
        <v>237899.27</v>
      </c>
      <c r="I25" s="139">
        <f>G25/H25*100</f>
        <v>103.62436168887783</v>
      </c>
    </row>
    <row r="26" spans="1:9" s="140" customFormat="1" ht="26.25">
      <c r="A26" s="146" t="s">
        <v>210</v>
      </c>
      <c r="B26" s="150"/>
      <c r="C26" s="151" t="s">
        <v>141</v>
      </c>
      <c r="D26" s="153">
        <v>12464</v>
      </c>
      <c r="E26" s="153">
        <v>9658</v>
      </c>
      <c r="F26" s="152">
        <v>109.5</v>
      </c>
      <c r="G26" s="139">
        <f>D26*F26</f>
        <v>1364808</v>
      </c>
      <c r="H26" s="139">
        <f>E26*F26</f>
        <v>1057551</v>
      </c>
      <c r="I26" s="139">
        <f>G26/H26*100</f>
        <v>129.05363429281425</v>
      </c>
    </row>
    <row r="27" spans="1:9" ht="27.75">
      <c r="A27" s="57" t="s">
        <v>142</v>
      </c>
      <c r="B27" s="53" t="s">
        <v>155</v>
      </c>
      <c r="C27" s="41" t="s">
        <v>155</v>
      </c>
      <c r="D27" s="41" t="s">
        <v>155</v>
      </c>
      <c r="E27" s="41" t="s">
        <v>155</v>
      </c>
      <c r="F27" s="42" t="s">
        <v>155</v>
      </c>
      <c r="G27" s="108">
        <f>G24+G25+G26</f>
        <v>2684279.6</v>
      </c>
      <c r="H27" s="108">
        <f>H24+H25+H26</f>
        <v>2157200.27</v>
      </c>
      <c r="I27" s="108">
        <f>G27/H27*100</f>
        <v>124.43349082280616</v>
      </c>
    </row>
    <row r="28" spans="1:9">
      <c r="A28" s="43"/>
      <c r="B28" s="44"/>
      <c r="C28" s="43"/>
      <c r="D28" s="43"/>
      <c r="E28" s="43"/>
      <c r="F28" s="43"/>
    </row>
    <row r="29" spans="1:9" ht="26.25">
      <c r="A29" s="249" t="s">
        <v>37</v>
      </c>
      <c r="B29" s="249"/>
      <c r="C29" s="249"/>
      <c r="D29" s="249"/>
      <c r="E29" s="249"/>
      <c r="F29" s="249"/>
      <c r="G29" s="82"/>
      <c r="H29" s="82"/>
      <c r="I29" s="82"/>
    </row>
    <row r="30" spans="1:9" ht="26.25">
      <c r="A30" s="83" t="s">
        <v>45</v>
      </c>
      <c r="B30" s="84"/>
      <c r="C30" s="83"/>
      <c r="D30" s="83"/>
      <c r="E30" s="83"/>
      <c r="F30" s="83"/>
      <c r="G30" s="82"/>
      <c r="H30" s="82"/>
      <c r="I30" s="82"/>
    </row>
    <row r="31" spans="1:9" ht="61.9" customHeight="1">
      <c r="A31" s="250" t="s">
        <v>38</v>
      </c>
      <c r="B31" s="250"/>
      <c r="C31" s="250"/>
      <c r="D31" s="250"/>
      <c r="E31" s="250"/>
      <c r="F31" s="250"/>
      <c r="G31" s="250"/>
      <c r="H31" s="250"/>
      <c r="I31" s="250"/>
    </row>
    <row r="32" spans="1:9">
      <c r="A32" s="43"/>
      <c r="B32" s="44"/>
      <c r="C32" s="43"/>
      <c r="D32" s="43"/>
      <c r="E32" s="43"/>
      <c r="F32" s="43"/>
    </row>
    <row r="33" spans="1:6">
      <c r="A33" s="43"/>
      <c r="B33" s="44"/>
      <c r="C33" s="43"/>
      <c r="D33" s="43"/>
      <c r="E33" s="43"/>
      <c r="F33" s="43"/>
    </row>
    <row r="34" spans="1:6">
      <c r="A34" s="43"/>
      <c r="B34" s="44"/>
      <c r="C34" s="43"/>
      <c r="D34" s="43"/>
      <c r="E34" s="43"/>
      <c r="F34" s="43"/>
    </row>
    <row r="35" spans="1:6">
      <c r="B35" s="34"/>
    </row>
    <row r="36" spans="1:6">
      <c r="B36" s="34"/>
    </row>
    <row r="37" spans="1:6">
      <c r="B37" s="34"/>
    </row>
    <row r="38" spans="1:6">
      <c r="B38" s="34"/>
    </row>
    <row r="39" spans="1:6">
      <c r="B39" s="34"/>
    </row>
    <row r="40" spans="1:6">
      <c r="B40" s="34"/>
    </row>
    <row r="41" spans="1:6">
      <c r="B41" s="34"/>
    </row>
    <row r="42" spans="1:6">
      <c r="B42" s="34"/>
    </row>
    <row r="43" spans="1:6">
      <c r="B43" s="34"/>
    </row>
    <row r="44" spans="1:6">
      <c r="B44" s="34"/>
    </row>
    <row r="45" spans="1:6">
      <c r="B45" s="34"/>
    </row>
    <row r="46" spans="1:6">
      <c r="B46" s="34"/>
    </row>
    <row r="47" spans="1:6">
      <c r="B47" s="34"/>
    </row>
    <row r="48" spans="1:6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  <row r="85" spans="2:2">
      <c r="B85" s="34"/>
    </row>
    <row r="86" spans="2:2">
      <c r="B86" s="34"/>
    </row>
    <row r="87" spans="2:2">
      <c r="B87" s="34"/>
    </row>
    <row r="88" spans="2:2">
      <c r="B88" s="34"/>
    </row>
    <row r="89" spans="2:2">
      <c r="B89" s="34"/>
    </row>
    <row r="90" spans="2:2">
      <c r="B90" s="34"/>
    </row>
    <row r="91" spans="2:2">
      <c r="B91" s="34"/>
    </row>
    <row r="92" spans="2:2">
      <c r="B92" s="34"/>
    </row>
    <row r="93" spans="2:2">
      <c r="B93" s="34"/>
    </row>
    <row r="94" spans="2:2">
      <c r="B94" s="34"/>
    </row>
    <row r="95" spans="2:2">
      <c r="B95" s="34"/>
    </row>
    <row r="96" spans="2:2">
      <c r="B96" s="34"/>
    </row>
    <row r="97" spans="2:2">
      <c r="B97" s="34"/>
    </row>
    <row r="98" spans="2:2">
      <c r="B98" s="34"/>
    </row>
    <row r="99" spans="2:2">
      <c r="B99" s="34"/>
    </row>
    <row r="100" spans="2:2">
      <c r="B100" s="34"/>
    </row>
    <row r="101" spans="2:2">
      <c r="B101" s="34"/>
    </row>
    <row r="102" spans="2:2">
      <c r="B102" s="34"/>
    </row>
    <row r="103" spans="2:2">
      <c r="B103" s="34"/>
    </row>
    <row r="104" spans="2:2">
      <c r="B104" s="34"/>
    </row>
    <row r="105" spans="2:2">
      <c r="B105" s="34"/>
    </row>
    <row r="106" spans="2:2">
      <c r="B106" s="34"/>
    </row>
    <row r="107" spans="2:2">
      <c r="B107" s="34"/>
    </row>
    <row r="108" spans="2:2">
      <c r="B108" s="34"/>
    </row>
    <row r="109" spans="2:2">
      <c r="B109" s="34"/>
    </row>
    <row r="110" spans="2:2">
      <c r="B110" s="34"/>
    </row>
    <row r="111" spans="2:2">
      <c r="B111" s="34"/>
    </row>
    <row r="112" spans="2:2">
      <c r="B112" s="34"/>
    </row>
    <row r="113" spans="2:2">
      <c r="B113" s="34"/>
    </row>
    <row r="114" spans="2:2">
      <c r="B114" s="34"/>
    </row>
    <row r="115" spans="2:2">
      <c r="B115" s="34"/>
    </row>
    <row r="116" spans="2:2">
      <c r="B116" s="34"/>
    </row>
    <row r="117" spans="2:2">
      <c r="B117" s="34"/>
    </row>
    <row r="118" spans="2:2">
      <c r="B118" s="34"/>
    </row>
    <row r="119" spans="2:2">
      <c r="B119" s="34"/>
    </row>
    <row r="120" spans="2:2">
      <c r="B120" s="34"/>
    </row>
    <row r="121" spans="2:2">
      <c r="B121" s="34"/>
    </row>
    <row r="122" spans="2:2">
      <c r="B122" s="34"/>
    </row>
    <row r="123" spans="2:2">
      <c r="B123" s="34"/>
    </row>
    <row r="124" spans="2:2">
      <c r="B124" s="34"/>
    </row>
    <row r="125" spans="2:2">
      <c r="B125" s="34"/>
    </row>
    <row r="126" spans="2:2">
      <c r="B126" s="34"/>
    </row>
    <row r="127" spans="2:2">
      <c r="B127" s="34"/>
    </row>
    <row r="128" spans="2:2">
      <c r="B128" s="34"/>
    </row>
    <row r="129" spans="2:2">
      <c r="B129" s="34"/>
    </row>
    <row r="130" spans="2:2">
      <c r="B130" s="34"/>
    </row>
    <row r="131" spans="2:2">
      <c r="B131" s="34"/>
    </row>
    <row r="132" spans="2:2">
      <c r="B132" s="34"/>
    </row>
    <row r="133" spans="2:2">
      <c r="B133" s="34"/>
    </row>
    <row r="134" spans="2:2">
      <c r="B134" s="34"/>
    </row>
    <row r="135" spans="2:2">
      <c r="B135" s="34"/>
    </row>
    <row r="136" spans="2:2">
      <c r="B136" s="34"/>
    </row>
    <row r="137" spans="2:2">
      <c r="B137" s="34"/>
    </row>
    <row r="138" spans="2:2">
      <c r="B138" s="34"/>
    </row>
    <row r="139" spans="2:2">
      <c r="B139" s="34"/>
    </row>
    <row r="140" spans="2:2">
      <c r="B140" s="34"/>
    </row>
    <row r="141" spans="2:2">
      <c r="B141" s="34"/>
    </row>
    <row r="142" spans="2:2">
      <c r="B142" s="34"/>
    </row>
    <row r="143" spans="2:2">
      <c r="B143" s="34"/>
    </row>
    <row r="144" spans="2:2">
      <c r="B144" s="34"/>
    </row>
    <row r="145" spans="2:2">
      <c r="B145" s="34"/>
    </row>
    <row r="146" spans="2:2">
      <c r="B146" s="34"/>
    </row>
    <row r="147" spans="2:2">
      <c r="B147" s="34"/>
    </row>
    <row r="148" spans="2:2">
      <c r="B148" s="34"/>
    </row>
    <row r="149" spans="2:2">
      <c r="B149" s="34"/>
    </row>
    <row r="150" spans="2:2">
      <c r="B150" s="34"/>
    </row>
    <row r="151" spans="2:2">
      <c r="B151" s="34"/>
    </row>
    <row r="152" spans="2:2">
      <c r="B152" s="34"/>
    </row>
    <row r="153" spans="2:2">
      <c r="B153" s="34"/>
    </row>
    <row r="154" spans="2:2">
      <c r="B154" s="34"/>
    </row>
    <row r="155" spans="2:2">
      <c r="B155" s="34"/>
    </row>
    <row r="156" spans="2:2">
      <c r="B156" s="34"/>
    </row>
    <row r="157" spans="2:2">
      <c r="B157" s="34"/>
    </row>
    <row r="158" spans="2:2">
      <c r="B158" s="34"/>
    </row>
    <row r="159" spans="2:2">
      <c r="B159" s="34"/>
    </row>
    <row r="160" spans="2:2">
      <c r="B160" s="34"/>
    </row>
    <row r="161" spans="2:2">
      <c r="B161" s="34"/>
    </row>
    <row r="162" spans="2:2">
      <c r="B162" s="34"/>
    </row>
    <row r="163" spans="2:2">
      <c r="B163" s="34"/>
    </row>
    <row r="164" spans="2:2">
      <c r="B164" s="34"/>
    </row>
    <row r="165" spans="2:2">
      <c r="B165" s="34"/>
    </row>
    <row r="166" spans="2:2">
      <c r="B166" s="34"/>
    </row>
    <row r="167" spans="2:2">
      <c r="B167" s="34"/>
    </row>
    <row r="168" spans="2:2">
      <c r="B168" s="34"/>
    </row>
    <row r="169" spans="2:2">
      <c r="B169" s="34"/>
    </row>
    <row r="170" spans="2:2">
      <c r="B170" s="34"/>
    </row>
    <row r="171" spans="2:2">
      <c r="B171" s="34"/>
    </row>
    <row r="172" spans="2:2">
      <c r="B172" s="34"/>
    </row>
    <row r="173" spans="2:2">
      <c r="B173" s="34"/>
    </row>
    <row r="174" spans="2:2">
      <c r="B174" s="34"/>
    </row>
    <row r="175" spans="2:2">
      <c r="B175" s="34"/>
    </row>
    <row r="176" spans="2:2">
      <c r="B176" s="34"/>
    </row>
    <row r="177" spans="2:2">
      <c r="B177" s="34"/>
    </row>
    <row r="178" spans="2:2">
      <c r="B178" s="34"/>
    </row>
    <row r="179" spans="2:2">
      <c r="B179" s="34"/>
    </row>
    <row r="180" spans="2:2">
      <c r="B180" s="34"/>
    </row>
    <row r="181" spans="2:2">
      <c r="B181" s="34"/>
    </row>
    <row r="182" spans="2:2">
      <c r="B182" s="34"/>
    </row>
    <row r="183" spans="2:2">
      <c r="B183" s="34"/>
    </row>
    <row r="184" spans="2:2">
      <c r="B184" s="34"/>
    </row>
    <row r="185" spans="2:2">
      <c r="B185" s="34"/>
    </row>
    <row r="186" spans="2:2">
      <c r="B186" s="34"/>
    </row>
    <row r="187" spans="2:2">
      <c r="B187" s="34"/>
    </row>
    <row r="188" spans="2:2">
      <c r="B188" s="34"/>
    </row>
    <row r="189" spans="2:2">
      <c r="B189" s="34"/>
    </row>
    <row r="190" spans="2:2">
      <c r="B190" s="34"/>
    </row>
    <row r="191" spans="2:2">
      <c r="B191" s="34"/>
    </row>
    <row r="192" spans="2:2">
      <c r="B192" s="34"/>
    </row>
    <row r="193" spans="2:2">
      <c r="B193" s="34"/>
    </row>
    <row r="194" spans="2:2">
      <c r="B194" s="34"/>
    </row>
    <row r="195" spans="2:2">
      <c r="B195" s="34"/>
    </row>
    <row r="196" spans="2:2">
      <c r="B196" s="34"/>
    </row>
    <row r="197" spans="2:2">
      <c r="B197" s="34"/>
    </row>
    <row r="198" spans="2:2">
      <c r="B198" s="34"/>
    </row>
    <row r="199" spans="2:2">
      <c r="B199" s="34"/>
    </row>
    <row r="200" spans="2:2">
      <c r="B200" s="34"/>
    </row>
    <row r="201" spans="2:2">
      <c r="B201" s="34"/>
    </row>
    <row r="202" spans="2:2">
      <c r="B202" s="34"/>
    </row>
    <row r="203" spans="2:2">
      <c r="B203" s="34"/>
    </row>
    <row r="204" spans="2:2">
      <c r="B204" s="34"/>
    </row>
    <row r="205" spans="2:2">
      <c r="B205" s="34"/>
    </row>
    <row r="206" spans="2:2">
      <c r="B206" s="34"/>
    </row>
    <row r="207" spans="2:2">
      <c r="B207" s="34"/>
    </row>
    <row r="208" spans="2:2">
      <c r="B208" s="34"/>
    </row>
    <row r="209" spans="2:2">
      <c r="B209" s="34"/>
    </row>
    <row r="210" spans="2:2">
      <c r="B210" s="34"/>
    </row>
    <row r="211" spans="2:2">
      <c r="B211" s="34"/>
    </row>
    <row r="212" spans="2:2">
      <c r="B212" s="34"/>
    </row>
    <row r="213" spans="2:2">
      <c r="B213" s="34"/>
    </row>
    <row r="214" spans="2:2">
      <c r="B214" s="34"/>
    </row>
    <row r="215" spans="2:2">
      <c r="B215" s="34"/>
    </row>
    <row r="216" spans="2:2">
      <c r="B216" s="34"/>
    </row>
    <row r="217" spans="2:2">
      <c r="B217" s="34"/>
    </row>
    <row r="218" spans="2:2">
      <c r="B218" s="34"/>
    </row>
    <row r="219" spans="2:2">
      <c r="B219" s="34"/>
    </row>
    <row r="220" spans="2:2">
      <c r="B220" s="34"/>
    </row>
    <row r="221" spans="2:2">
      <c r="B221" s="34"/>
    </row>
    <row r="222" spans="2:2">
      <c r="B222" s="34"/>
    </row>
    <row r="223" spans="2:2">
      <c r="B223" s="34"/>
    </row>
    <row r="224" spans="2:2">
      <c r="B224" s="34"/>
    </row>
    <row r="225" spans="2:2">
      <c r="B225" s="34"/>
    </row>
    <row r="226" spans="2:2">
      <c r="B226" s="34"/>
    </row>
    <row r="227" spans="2:2">
      <c r="B227" s="34"/>
    </row>
    <row r="228" spans="2:2">
      <c r="B228" s="34"/>
    </row>
    <row r="229" spans="2:2">
      <c r="B229" s="34"/>
    </row>
    <row r="230" spans="2:2">
      <c r="B230" s="34"/>
    </row>
    <row r="231" spans="2:2">
      <c r="B231" s="34"/>
    </row>
    <row r="232" spans="2:2">
      <c r="B232" s="34"/>
    </row>
    <row r="233" spans="2:2">
      <c r="B233" s="34"/>
    </row>
    <row r="234" spans="2:2">
      <c r="B234" s="34"/>
    </row>
    <row r="235" spans="2:2">
      <c r="B235" s="34"/>
    </row>
    <row r="236" spans="2:2">
      <c r="B236" s="34"/>
    </row>
    <row r="237" spans="2:2">
      <c r="B237" s="34"/>
    </row>
    <row r="238" spans="2:2">
      <c r="B238" s="34"/>
    </row>
    <row r="239" spans="2:2">
      <c r="B239" s="34"/>
    </row>
    <row r="240" spans="2:2">
      <c r="B240" s="34"/>
    </row>
    <row r="241" spans="2:2">
      <c r="B241" s="34"/>
    </row>
    <row r="242" spans="2:2">
      <c r="B242" s="34"/>
    </row>
    <row r="243" spans="2:2">
      <c r="B243" s="34"/>
    </row>
    <row r="244" spans="2:2">
      <c r="B244" s="34"/>
    </row>
    <row r="245" spans="2:2">
      <c r="B245" s="34"/>
    </row>
    <row r="246" spans="2:2">
      <c r="B246" s="34"/>
    </row>
    <row r="247" spans="2:2">
      <c r="B247" s="34"/>
    </row>
    <row r="248" spans="2:2">
      <c r="B248" s="34"/>
    </row>
    <row r="249" spans="2:2">
      <c r="B249" s="34"/>
    </row>
    <row r="250" spans="2:2">
      <c r="B250" s="34"/>
    </row>
    <row r="251" spans="2:2">
      <c r="B251" s="34"/>
    </row>
    <row r="252" spans="2:2">
      <c r="B252" s="34"/>
    </row>
    <row r="253" spans="2:2">
      <c r="B253" s="34"/>
    </row>
    <row r="254" spans="2:2">
      <c r="B254" s="34"/>
    </row>
    <row r="255" spans="2:2">
      <c r="B255" s="34"/>
    </row>
    <row r="256" spans="2:2">
      <c r="B256" s="34"/>
    </row>
    <row r="257" spans="2:2">
      <c r="B257" s="34"/>
    </row>
    <row r="258" spans="2:2">
      <c r="B258" s="34"/>
    </row>
    <row r="259" spans="2:2">
      <c r="B259" s="34"/>
    </row>
    <row r="260" spans="2:2">
      <c r="B260" s="34"/>
    </row>
    <row r="261" spans="2:2">
      <c r="B261" s="34"/>
    </row>
    <row r="262" spans="2:2">
      <c r="B262" s="34"/>
    </row>
    <row r="263" spans="2:2">
      <c r="B263" s="34"/>
    </row>
    <row r="264" spans="2:2">
      <c r="B264" s="34"/>
    </row>
    <row r="265" spans="2:2">
      <c r="B265" s="34"/>
    </row>
    <row r="266" spans="2:2">
      <c r="B266" s="34"/>
    </row>
    <row r="267" spans="2:2">
      <c r="B267" s="34"/>
    </row>
    <row r="268" spans="2:2">
      <c r="B268" s="34"/>
    </row>
    <row r="269" spans="2:2">
      <c r="B269" s="34"/>
    </row>
    <row r="270" spans="2:2">
      <c r="B270" s="34"/>
    </row>
    <row r="271" spans="2:2">
      <c r="B271" s="34"/>
    </row>
    <row r="272" spans="2:2">
      <c r="B272" s="34"/>
    </row>
    <row r="273" spans="2:2">
      <c r="B273" s="34"/>
    </row>
    <row r="274" spans="2:2">
      <c r="B274" s="34"/>
    </row>
    <row r="275" spans="2:2">
      <c r="B275" s="34"/>
    </row>
    <row r="276" spans="2:2">
      <c r="B276" s="34"/>
    </row>
    <row r="277" spans="2:2">
      <c r="B277" s="34"/>
    </row>
    <row r="278" spans="2:2">
      <c r="B278" s="34"/>
    </row>
    <row r="279" spans="2:2">
      <c r="B279" s="34"/>
    </row>
    <row r="280" spans="2:2">
      <c r="B280" s="34"/>
    </row>
    <row r="281" spans="2:2">
      <c r="B281" s="34"/>
    </row>
    <row r="282" spans="2:2">
      <c r="B282" s="34"/>
    </row>
    <row r="283" spans="2:2">
      <c r="B283" s="34"/>
    </row>
    <row r="284" spans="2:2">
      <c r="B284" s="34"/>
    </row>
    <row r="285" spans="2:2">
      <c r="B285" s="34"/>
    </row>
    <row r="286" spans="2:2">
      <c r="B286" s="34"/>
    </row>
    <row r="287" spans="2:2">
      <c r="B287" s="34"/>
    </row>
    <row r="288" spans="2:2">
      <c r="B288" s="34"/>
    </row>
    <row r="289" spans="2:2">
      <c r="B289" s="34"/>
    </row>
    <row r="290" spans="2:2">
      <c r="B290" s="34"/>
    </row>
    <row r="291" spans="2:2">
      <c r="B291" s="34"/>
    </row>
    <row r="292" spans="2:2">
      <c r="B292" s="34"/>
    </row>
    <row r="293" spans="2:2">
      <c r="B293" s="34"/>
    </row>
    <row r="294" spans="2:2">
      <c r="B294" s="34"/>
    </row>
    <row r="295" spans="2:2">
      <c r="B295" s="34"/>
    </row>
    <row r="296" spans="2:2">
      <c r="B296" s="34"/>
    </row>
    <row r="297" spans="2:2">
      <c r="B297" s="34"/>
    </row>
    <row r="298" spans="2:2">
      <c r="B298" s="34"/>
    </row>
    <row r="299" spans="2:2">
      <c r="B299" s="34"/>
    </row>
    <row r="300" spans="2:2">
      <c r="B300" s="34"/>
    </row>
    <row r="301" spans="2:2">
      <c r="B301" s="34"/>
    </row>
    <row r="302" spans="2:2">
      <c r="B302" s="34"/>
    </row>
    <row r="303" spans="2:2">
      <c r="B303" s="34"/>
    </row>
    <row r="304" spans="2:2">
      <c r="B304" s="34"/>
    </row>
    <row r="305" spans="2:2">
      <c r="B305" s="34"/>
    </row>
    <row r="306" spans="2:2">
      <c r="B306" s="34"/>
    </row>
    <row r="307" spans="2:2">
      <c r="B307" s="34"/>
    </row>
    <row r="308" spans="2:2">
      <c r="B308" s="34"/>
    </row>
    <row r="309" spans="2:2">
      <c r="B309" s="34"/>
    </row>
    <row r="310" spans="2:2">
      <c r="B310" s="34"/>
    </row>
    <row r="311" spans="2:2">
      <c r="B311" s="34"/>
    </row>
    <row r="312" spans="2:2">
      <c r="B312" s="34"/>
    </row>
    <row r="313" spans="2:2">
      <c r="B313" s="34"/>
    </row>
    <row r="314" spans="2:2">
      <c r="B314" s="34"/>
    </row>
    <row r="315" spans="2:2">
      <c r="B315" s="34"/>
    </row>
    <row r="316" spans="2:2">
      <c r="B316" s="34"/>
    </row>
    <row r="317" spans="2:2">
      <c r="B317" s="34"/>
    </row>
    <row r="318" spans="2:2">
      <c r="B318" s="34"/>
    </row>
    <row r="319" spans="2:2">
      <c r="B319" s="34"/>
    </row>
    <row r="320" spans="2:2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  <row r="455" spans="2:2">
      <c r="B455" s="34"/>
    </row>
    <row r="456" spans="2:2">
      <c r="B456" s="34"/>
    </row>
    <row r="457" spans="2:2">
      <c r="B457" s="34"/>
    </row>
    <row r="458" spans="2:2">
      <c r="B458" s="34"/>
    </row>
    <row r="459" spans="2:2">
      <c r="B459" s="34"/>
    </row>
    <row r="460" spans="2:2">
      <c r="B460" s="34"/>
    </row>
    <row r="461" spans="2:2">
      <c r="B461" s="34"/>
    </row>
    <row r="462" spans="2:2">
      <c r="B462" s="34"/>
    </row>
    <row r="463" spans="2:2">
      <c r="B463" s="34"/>
    </row>
    <row r="464" spans="2:2">
      <c r="B464" s="34"/>
    </row>
    <row r="465" spans="2:2">
      <c r="B465" s="34"/>
    </row>
    <row r="466" spans="2:2">
      <c r="B466" s="34"/>
    </row>
    <row r="467" spans="2:2">
      <c r="B467" s="34"/>
    </row>
    <row r="468" spans="2:2">
      <c r="B468" s="34"/>
    </row>
    <row r="469" spans="2:2">
      <c r="B469" s="34"/>
    </row>
    <row r="470" spans="2:2">
      <c r="B470" s="34"/>
    </row>
    <row r="471" spans="2:2">
      <c r="B471" s="34"/>
    </row>
    <row r="472" spans="2:2">
      <c r="B472" s="34"/>
    </row>
    <row r="473" spans="2:2">
      <c r="B473" s="34"/>
    </row>
    <row r="474" spans="2:2">
      <c r="B474" s="34"/>
    </row>
  </sheetData>
  <mergeCells count="16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23:I23"/>
    <mergeCell ref="A29:F29"/>
    <mergeCell ref="A31:I31"/>
    <mergeCell ref="A10:I10"/>
    <mergeCell ref="A11:I11"/>
    <mergeCell ref="A15:I15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activeCell="F7" sqref="F7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3" customFormat="1" ht="26.25" customHeight="1">
      <c r="G1" s="120"/>
      <c r="H1" s="121" t="s">
        <v>17</v>
      </c>
      <c r="I1" s="122"/>
    </row>
    <row r="2" spans="1:9" s="43" customFormat="1"/>
    <row r="3" spans="1:9" s="43" customFormat="1" ht="76.5" customHeight="1">
      <c r="A3" s="282" t="s">
        <v>206</v>
      </c>
      <c r="B3" s="282"/>
      <c r="C3" s="282"/>
      <c r="D3" s="282"/>
      <c r="E3" s="282"/>
      <c r="F3" s="282"/>
      <c r="G3" s="282"/>
      <c r="H3" s="282"/>
    </row>
    <row r="4" spans="1:9" s="43" customFormat="1" ht="29.25" customHeight="1">
      <c r="A4" s="115"/>
      <c r="B4" s="115"/>
      <c r="C4" s="115"/>
      <c r="D4" s="123"/>
      <c r="E4" s="123"/>
      <c r="F4" s="123"/>
      <c r="G4" s="123"/>
    </row>
    <row r="5" spans="1:9" s="43" customFormat="1" ht="187.5">
      <c r="A5" s="124" t="s">
        <v>8</v>
      </c>
      <c r="B5" s="124" t="s">
        <v>9</v>
      </c>
      <c r="C5" s="124" t="s">
        <v>10</v>
      </c>
      <c r="D5" s="124" t="s">
        <v>15</v>
      </c>
      <c r="E5" s="124" t="s">
        <v>198</v>
      </c>
      <c r="F5" s="124" t="s">
        <v>11</v>
      </c>
      <c r="G5" s="124" t="s">
        <v>13</v>
      </c>
      <c r="H5" s="124" t="s">
        <v>14</v>
      </c>
    </row>
    <row r="6" spans="1:9" s="126" customFormat="1" ht="56.25">
      <c r="A6" s="125">
        <v>1</v>
      </c>
      <c r="B6" s="125" t="s">
        <v>197</v>
      </c>
      <c r="C6" s="125" t="s">
        <v>196</v>
      </c>
      <c r="D6" s="125" t="s">
        <v>195</v>
      </c>
      <c r="E6" s="125" t="s">
        <v>207</v>
      </c>
      <c r="F6" s="125">
        <v>144.5</v>
      </c>
      <c r="G6" s="125">
        <v>0</v>
      </c>
      <c r="H6" s="125" t="s">
        <v>213</v>
      </c>
    </row>
    <row r="7" spans="1:9" s="205" customFormat="1" ht="56.25">
      <c r="A7" s="203">
        <v>3</v>
      </c>
      <c r="B7" s="203" t="s">
        <v>214</v>
      </c>
      <c r="C7" s="203" t="s">
        <v>215</v>
      </c>
      <c r="D7" s="203" t="s">
        <v>195</v>
      </c>
      <c r="E7" s="203" t="s">
        <v>207</v>
      </c>
      <c r="F7" s="203" t="s">
        <v>217</v>
      </c>
      <c r="G7" s="203">
        <v>0</v>
      </c>
      <c r="H7" s="203" t="s">
        <v>199</v>
      </c>
    </row>
    <row r="8" spans="1:9" s="126" customFormat="1" ht="56.25">
      <c r="A8" s="125">
        <v>4</v>
      </c>
      <c r="B8" s="125" t="s">
        <v>201</v>
      </c>
      <c r="C8" s="125" t="s">
        <v>200</v>
      </c>
      <c r="D8" s="125" t="s">
        <v>195</v>
      </c>
      <c r="E8" s="125" t="s">
        <v>202</v>
      </c>
      <c r="F8" s="127">
        <v>150</v>
      </c>
      <c r="G8" s="125">
        <v>30</v>
      </c>
      <c r="H8" s="125" t="s">
        <v>199</v>
      </c>
    </row>
    <row r="9" spans="1:9" s="126" customFormat="1" ht="56.25">
      <c r="A9" s="125">
        <v>5</v>
      </c>
      <c r="B9" s="125" t="s">
        <v>197</v>
      </c>
      <c r="C9" s="125" t="s">
        <v>203</v>
      </c>
      <c r="D9" s="125" t="s">
        <v>195</v>
      </c>
      <c r="E9" s="125" t="s">
        <v>207</v>
      </c>
      <c r="F9" s="127">
        <v>170</v>
      </c>
      <c r="G9" s="125">
        <v>0</v>
      </c>
      <c r="H9" s="125" t="s">
        <v>199</v>
      </c>
    </row>
    <row r="10" spans="1:9" s="205" customFormat="1" ht="56.25">
      <c r="A10" s="203">
        <v>6</v>
      </c>
      <c r="B10" s="203" t="s">
        <v>205</v>
      </c>
      <c r="C10" s="203" t="s">
        <v>204</v>
      </c>
      <c r="D10" s="203" t="s">
        <v>195</v>
      </c>
      <c r="E10" s="203" t="s">
        <v>202</v>
      </c>
      <c r="F10" s="204">
        <v>230</v>
      </c>
      <c r="G10" s="203">
        <v>0</v>
      </c>
      <c r="H10" s="203" t="s">
        <v>199</v>
      </c>
    </row>
    <row r="11" spans="1:9" s="43" customFormat="1" ht="18" hidden="1" customHeight="1">
      <c r="A11" s="283"/>
      <c r="B11" s="285"/>
      <c r="C11" s="285"/>
      <c r="D11" s="285"/>
      <c r="E11" s="128"/>
      <c r="F11" s="281"/>
      <c r="G11" s="281"/>
      <c r="H11" s="281"/>
    </row>
    <row r="12" spans="1:9" s="43" customFormat="1" ht="18" hidden="1" customHeight="1">
      <c r="A12" s="284"/>
      <c r="B12" s="285" t="s">
        <v>12</v>
      </c>
      <c r="C12" s="285"/>
      <c r="D12" s="285"/>
      <c r="E12" s="125"/>
      <c r="F12" s="281"/>
      <c r="G12" s="281"/>
      <c r="H12" s="281"/>
    </row>
    <row r="13" spans="1:9" s="43" customFormat="1" ht="27.75" customHeight="1">
      <c r="A13" s="280" t="s">
        <v>142</v>
      </c>
      <c r="B13" s="280"/>
      <c r="C13" s="280"/>
      <c r="D13" s="280"/>
      <c r="E13" s="129"/>
      <c r="F13" s="130"/>
      <c r="G13" s="130"/>
      <c r="H13" s="130"/>
    </row>
  </sheetData>
  <mergeCells count="9">
    <mergeCell ref="A13:D13"/>
    <mergeCell ref="F11:F12"/>
    <mergeCell ref="G11:G12"/>
    <mergeCell ref="A3:H3"/>
    <mergeCell ref="A11:A12"/>
    <mergeCell ref="B11:B12"/>
    <mergeCell ref="C11:C12"/>
    <mergeCell ref="D11:D12"/>
    <mergeCell ref="H11:H12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2019-02-15T07:42:06Z</cp:lastPrinted>
  <dcterms:created xsi:type="dcterms:W3CDTF">2006-03-06T08:26:24Z</dcterms:created>
  <dcterms:modified xsi:type="dcterms:W3CDTF">2019-05-27T08:48:26Z</dcterms:modified>
</cp:coreProperties>
</file>